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customProperty7.bin" ContentType="application/vnd.openxmlformats-officedocument.spreadsheetml.customProperty"/>
  <Override PartName="/xl/drawings/drawing5.xml" ContentType="application/vnd.openxmlformats-officedocument.drawing+xml"/>
  <Override PartName="/xl/customProperty8.bin" ContentType="application/vnd.openxmlformats-officedocument.spreadsheetml.customProperty"/>
  <Override PartName="/xl/drawings/drawing6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7.xml" ContentType="application/vnd.openxmlformats-officedocument.drawing+xml"/>
  <Override PartName="/xl/customProperty1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gosec365-my.sharepoint.com/personal/hanna_cohen_algosec_com/Documents/"/>
    </mc:Choice>
  </mc:AlternateContent>
  <xr:revisionPtr revIDLastSave="0" documentId="8_{89EC5890-33A1-41D0-A26D-921A2E9E6A1B}" xr6:coauthVersionLast="47" xr6:coauthVersionMax="47" xr10:uidLastSave="{00000000-0000-0000-0000-000000000000}"/>
  <bookViews>
    <workbookView xWindow="28680" yWindow="-120" windowWidth="29040" windowHeight="17640" tabRatio="988" xr2:uid="{00000000-000D-0000-FFFF-FFFF00000000}"/>
  </bookViews>
  <sheets>
    <sheet name="Appliances" sheetId="7" r:id="rId1"/>
    <sheet name="Enabler4Excel_Picklist_Values" sheetId="22" state="veryHidden" r:id="rId2"/>
    <sheet name="Cloud" sheetId="19" r:id="rId3"/>
    <sheet name="AppViz &amp; AppChange" sheetId="26" r:id="rId4"/>
    <sheet name="Subscription Preferred" sheetId="23" r:id="rId5"/>
    <sheet name="Subscription SMB" sheetId="24" r:id="rId6"/>
    <sheet name="Subscription Premium" sheetId="25" r:id="rId7"/>
    <sheet name="PS, Training, Consulting" sheetId="20" r:id="rId8"/>
    <sheet name="Variables" sheetId="13" state="hidden" r:id="rId9"/>
  </sheets>
  <definedNames>
    <definedName name="Locator" localSheetId="3">'AppViz &amp; AppChange'!$LCB$524290</definedName>
    <definedName name="Locator">Appliances!$LCB$524277</definedName>
    <definedName name="_xlnm.Print_Area" localSheetId="0">Appliances!$A$1:$C$9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7" l="1"/>
  <c r="D40" i="7"/>
  <c r="E39" i="7"/>
  <c r="D39" i="7"/>
  <c r="E30" i="7"/>
  <c r="D30" i="7"/>
  <c r="E29" i="7"/>
  <c r="D29" i="7"/>
  <c r="E19" i="7"/>
  <c r="D19" i="7"/>
  <c r="E18" i="7"/>
  <c r="D18" i="7"/>
  <c r="B11" i="13"/>
  <c r="C4" i="13"/>
  <c r="C3" i="13"/>
  <c r="C2" i="13"/>
  <c r="E44" i="25"/>
  <c r="D44" i="25"/>
  <c r="E43" i="25"/>
  <c r="D43" i="25"/>
  <c r="E42" i="25"/>
  <c r="D42" i="25"/>
  <c r="E41" i="25"/>
  <c r="D41" i="25"/>
  <c r="E40" i="25"/>
  <c r="D40" i="25"/>
  <c r="E39" i="25"/>
  <c r="D39" i="25"/>
  <c r="E38" i="25"/>
  <c r="D38" i="25"/>
  <c r="E37" i="25"/>
  <c r="D37" i="25"/>
  <c r="E36" i="25"/>
  <c r="D36" i="25"/>
  <c r="E35" i="25"/>
  <c r="D35" i="25"/>
  <c r="E34" i="25"/>
  <c r="D34" i="25"/>
  <c r="E33" i="25"/>
  <c r="D33" i="25"/>
  <c r="E32" i="25"/>
  <c r="D32" i="25"/>
  <c r="E31" i="25"/>
  <c r="D31" i="25"/>
  <c r="E30" i="25"/>
  <c r="D30" i="25"/>
  <c r="E29" i="25"/>
  <c r="D29" i="25"/>
  <c r="E28" i="25"/>
  <c r="D28" i="25"/>
  <c r="E27" i="25"/>
  <c r="D27" i="25"/>
  <c r="E26" i="25"/>
  <c r="D26" i="25"/>
  <c r="E25" i="25"/>
  <c r="D25" i="25"/>
  <c r="E24" i="25"/>
  <c r="D24" i="25"/>
  <c r="E23" i="25"/>
  <c r="D23" i="25"/>
  <c r="E22" i="25"/>
  <c r="D22" i="25"/>
  <c r="E21" i="25"/>
  <c r="D21" i="25"/>
  <c r="E20" i="25"/>
  <c r="D20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45" i="24"/>
  <c r="D45" i="24"/>
  <c r="E44" i="24"/>
  <c r="D44" i="24"/>
  <c r="E43" i="24"/>
  <c r="D43" i="24"/>
  <c r="E42" i="24"/>
  <c r="D42" i="24"/>
  <c r="E41" i="24"/>
  <c r="D41" i="24"/>
  <c r="E40" i="24"/>
  <c r="D40" i="24"/>
  <c r="E39" i="24"/>
  <c r="D39" i="24"/>
  <c r="E38" i="24"/>
  <c r="D38" i="24"/>
  <c r="E37" i="24"/>
  <c r="D37" i="24"/>
  <c r="E36" i="24"/>
  <c r="D36" i="24"/>
  <c r="E35" i="24"/>
  <c r="D35" i="24"/>
  <c r="E34" i="24"/>
  <c r="D34" i="24"/>
  <c r="E33" i="24"/>
  <c r="D33" i="24"/>
  <c r="E32" i="24"/>
  <c r="D32" i="24"/>
  <c r="E31" i="24"/>
  <c r="D31" i="24"/>
  <c r="E30" i="24"/>
  <c r="D30" i="24"/>
  <c r="E29" i="24"/>
  <c r="D29" i="24"/>
  <c r="E28" i="24"/>
  <c r="D28" i="24"/>
  <c r="E27" i="24"/>
  <c r="D27" i="24"/>
  <c r="E26" i="24"/>
  <c r="D26" i="24"/>
  <c r="E25" i="24"/>
  <c r="D25" i="24"/>
  <c r="E24" i="24"/>
  <c r="D24" i="24"/>
  <c r="E23" i="24"/>
  <c r="D23" i="24"/>
  <c r="E22" i="24"/>
  <c r="D22" i="24"/>
  <c r="E21" i="24"/>
  <c r="D21" i="24"/>
  <c r="E20" i="24"/>
  <c r="D20" i="24"/>
  <c r="E19" i="24"/>
  <c r="D19" i="24"/>
  <c r="E18" i="24"/>
  <c r="D18" i="24"/>
  <c r="E17" i="24"/>
  <c r="D17" i="24"/>
  <c r="E16" i="24"/>
  <c r="D16" i="24"/>
  <c r="E15" i="24"/>
  <c r="D15" i="24"/>
  <c r="E14" i="24"/>
  <c r="D14" i="24"/>
  <c r="E13" i="24"/>
  <c r="D13" i="24"/>
  <c r="E12" i="24"/>
  <c r="D12" i="24"/>
  <c r="E11" i="24"/>
  <c r="D11" i="24"/>
  <c r="E10" i="24"/>
  <c r="D10" i="24"/>
  <c r="E9" i="24"/>
  <c r="D9" i="24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35" i="23"/>
  <c r="D35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39" i="26"/>
  <c r="D39" i="26"/>
  <c r="E38" i="26"/>
  <c r="D38" i="26"/>
  <c r="E37" i="26"/>
  <c r="D37" i="26"/>
  <c r="E36" i="26"/>
  <c r="D36" i="26"/>
  <c r="E32" i="26"/>
  <c r="D32" i="26"/>
  <c r="E31" i="26"/>
  <c r="D31" i="26"/>
  <c r="E30" i="26"/>
  <c r="D30" i="26"/>
  <c r="E29" i="26"/>
  <c r="D29" i="26"/>
  <c r="E25" i="26"/>
  <c r="D25" i="26"/>
  <c r="E24" i="26"/>
  <c r="D24" i="26"/>
  <c r="E23" i="26"/>
  <c r="D23" i="26"/>
  <c r="E22" i="26"/>
  <c r="D22" i="26"/>
  <c r="E18" i="26"/>
  <c r="D18" i="26"/>
  <c r="E17" i="26"/>
  <c r="D17" i="26"/>
  <c r="E16" i="26"/>
  <c r="D1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nreichenberg</author>
  </authors>
  <commentList>
    <comment ref="B19" authorId="0" shapeId="0" xr:uid="{00000000-0006-0000-0D00-000001000000}">
      <text>
        <r>
          <rPr>
            <b/>
            <sz val="9"/>
            <rFont val="Tahoma"/>
            <family val="2"/>
          </rPr>
          <t>nreichenberg:</t>
        </r>
        <r>
          <rPr>
            <sz val="9"/>
            <rFont val="Tahoma"/>
            <family val="2"/>
          </rPr>
          <t xml:space="preserve">
30% discount since there is no channel involved. 60%/year subscription fee (rounded from 0.42 to 0.4)</t>
        </r>
      </text>
    </comment>
  </commentList>
</comments>
</file>

<file path=xl/sharedStrings.xml><?xml version="1.0" encoding="utf-8"?>
<sst xmlns="http://schemas.openxmlformats.org/spreadsheetml/2006/main" count="810" uniqueCount="652">
  <si>
    <t>Price List</t>
  </si>
  <si>
    <t>- Company Confidential -</t>
  </si>
  <si>
    <t>Worldwide</t>
  </si>
  <si>
    <t>USD</t>
  </si>
  <si>
    <t xml:space="preserve">Effective Date: </t>
  </si>
  <si>
    <t>Part Number</t>
  </si>
  <si>
    <t>Description</t>
  </si>
  <si>
    <t>Price</t>
  </si>
  <si>
    <t>Appliances</t>
  </si>
  <si>
    <t>AHA-2203</t>
  </si>
  <si>
    <t>AlgoSec 2203 Appliance (Includes 1 Year Warranty)</t>
  </si>
  <si>
    <t>AHA-2403</t>
  </si>
  <si>
    <t>AlgoSec 2403 Appliance (Includes 1 Year Warranty)</t>
  </si>
  <si>
    <t>CurrencyIsoCode</t>
  </si>
  <si>
    <t>Product_Type__c</t>
  </si>
  <si>
    <t>Australian Dollar</t>
  </si>
  <si>
    <t>Perpetual Licenses</t>
  </si>
  <si>
    <t>British Pound</t>
  </si>
  <si>
    <t>Canadian Dollar</t>
  </si>
  <si>
    <t>HW and SW Packages</t>
  </si>
  <si>
    <t>Euro</t>
  </si>
  <si>
    <t>Self Service Support</t>
  </si>
  <si>
    <t>Israeli Shekel</t>
  </si>
  <si>
    <t>Standard Support</t>
  </si>
  <si>
    <t>U.S. Dollar</t>
  </si>
  <si>
    <t>24x7 Support</t>
  </si>
  <si>
    <t>Premium Support</t>
  </si>
  <si>
    <t>Hardware Support</t>
  </si>
  <si>
    <t>Hardware 24x7 Support</t>
  </si>
  <si>
    <t>Hardware Premium Support</t>
  </si>
  <si>
    <t>PS and Training</t>
  </si>
  <si>
    <t>Traveling Licenses</t>
  </si>
  <si>
    <t>Subscription Self Service</t>
  </si>
  <si>
    <t>Subscription Standard</t>
  </si>
  <si>
    <t>Subscription 24/7</t>
  </si>
  <si>
    <t>Subscription Premium</t>
  </si>
  <si>
    <t>Subscription SaaS</t>
  </si>
  <si>
    <t>Expenses</t>
  </si>
  <si>
    <t>Sales Tax</t>
  </si>
  <si>
    <t>Cloud</t>
  </si>
  <si>
    <t>Cloud Products - Monthly Based Pricing</t>
  </si>
  <si>
    <t>Price Monthly</t>
  </si>
  <si>
    <t>AFA-PRSUSR-SB2-1M</t>
  </si>
  <si>
    <t>Prisma Access for AFA per User, Monthly Subscription</t>
  </si>
  <si>
    <t>AFA-PRSLOC-SB2-1M</t>
  </si>
  <si>
    <t>Prisma Access for AFA per Location, Monthly Subscription</t>
  </si>
  <si>
    <t>AFF-PRSUSR-SB2-1M</t>
  </si>
  <si>
    <t>Prisma Access for AFF per User, Monthly Subscription</t>
  </si>
  <si>
    <t>AFF-PRSLOC-SB2-1M</t>
  </si>
  <si>
    <t>Prisma Access for AFF per Location, Monthly Subscription</t>
  </si>
  <si>
    <t>AFAFF-PRSUSR-SB2-1M</t>
  </si>
  <si>
    <t>Prisma Access for AFA+AFF per User, Monthly Subscription</t>
  </si>
  <si>
    <t>AFAFF-PRSLOC-SB2-1M</t>
  </si>
  <si>
    <t>Prisma Access for AFA+AFF per Location, Monthly Subscription</t>
  </si>
  <si>
    <t>APA-VIS025-SB2-1M</t>
  </si>
  <si>
    <t>AlgoSec Visibility 25 Applications Package, Monthly Subscription</t>
  </si>
  <si>
    <t>APA-AUT025-SB2-1M</t>
  </si>
  <si>
    <t>AlgoSec Automation 25 Applications Package, Monthly Subscription</t>
  </si>
  <si>
    <t>APA-AUDISC-SB2-1M</t>
  </si>
  <si>
    <t>AlgoSec Auto Discovery, Monthly Subscription</t>
  </si>
  <si>
    <t>APA-NONPRD-SB2-1M</t>
  </si>
  <si>
    <t>AlgoSec Visibility and Automation for non-Production, Monthly Subscription</t>
  </si>
  <si>
    <t>ACF-ESS-SBS-1M</t>
  </si>
  <si>
    <t>CloudFlow Essential per Cloud Asset, Monthly Subscription</t>
  </si>
  <si>
    <t>ACF-ENT-SB2-1M</t>
  </si>
  <si>
    <t>Cloud Enterprise per Cloud Asset, Monthly Subscription</t>
  </si>
  <si>
    <t>ACF-UPG-SB2-1M</t>
  </si>
  <si>
    <t>CloudFlow Essential to Cloud Enterprise Upgrade, Monthly Subscription</t>
  </si>
  <si>
    <t>AOF-100-SB2-1M</t>
  </si>
  <si>
    <t>ObjectFlow 100 Devices Pack, Monthly Subscription</t>
  </si>
  <si>
    <t>ALG-CARE-SB2-1M</t>
  </si>
  <si>
    <t>AlgoCare, Monthly Subscription</t>
  </si>
  <si>
    <t>Application Visibility (AppViz) &amp; Application Change (AppChange) Prices*</t>
  </si>
  <si>
    <t>* To be purchased for all licensed security devices, and in any event, not less than 20 AppViz/AppChange licenses.</t>
  </si>
  <si>
    <t>AppViz &amp; AppChange 3 Years Subscription</t>
  </si>
  <si>
    <t xml:space="preserve">Price </t>
  </si>
  <si>
    <t>AFA-APPVIZ-SB2-3Y</t>
  </si>
  <si>
    <t>Application Visibility for AFA, 3 Years Subscription</t>
  </si>
  <si>
    <t>AFF-APPCHA-SB2-3Y</t>
  </si>
  <si>
    <t>Application Change Management for AFF, 3 Years Subscription</t>
  </si>
  <si>
    <t>AFAFF-APPVZC-SB2-3Y</t>
  </si>
  <si>
    <t>Application Visibility and Change Management, 3 Years Subscription</t>
  </si>
  <si>
    <t>AppViz/AppChange By App Subscription</t>
  </si>
  <si>
    <t>P/N: *-2Y</t>
  </si>
  <si>
    <t>P/N: *-3Y</t>
  </si>
  <si>
    <t>Price 1 Year</t>
  </si>
  <si>
    <t>Price 2 Years</t>
  </si>
  <si>
    <t>Price 3 Years</t>
  </si>
  <si>
    <t>ABF-BASE-SBS-1Y</t>
  </si>
  <si>
    <t>AppViz/AppChange By App Incl. 50 apps, 1 Year Subscription SMB</t>
  </si>
  <si>
    <t>ABF-BASE-SB2-1Y</t>
  </si>
  <si>
    <t>AppViz/AppChange By App Incl. 50 apps, 1 Year Subscription Preferred</t>
  </si>
  <si>
    <t>ABF-BASE-SBP-1Y</t>
  </si>
  <si>
    <t>AppViz/AppChange By App Incl. 50 apps, 1 Year Subscription Prem</t>
  </si>
  <si>
    <t>SMB Support</t>
  </si>
  <si>
    <t>AFA-AD-SSP-1Y</t>
  </si>
  <si>
    <t>Application Visibility for AFA, SMB Support 1 Year</t>
  </si>
  <si>
    <t>AFF-APPCHG-SSP-1Y</t>
  </si>
  <si>
    <t>Application Change Management for AFF, SMB Support 1 Year</t>
  </si>
  <si>
    <t>ABF-BASE-SSP-1Y</t>
  </si>
  <si>
    <t>AppViz/AppChange By App Incl. 50 Apps, SMB Support 1 Year</t>
  </si>
  <si>
    <t>AFAFF-APPVCH-SSP-1Y</t>
  </si>
  <si>
    <t>Application Visibility and Change Management, SMB Support 1 Year</t>
  </si>
  <si>
    <t>Preferred Support      (minimum $25K annually)</t>
  </si>
  <si>
    <t>AFA-AD-247-1Y</t>
  </si>
  <si>
    <t>Application Visibility for AFA, Preferred Support 1 Year</t>
  </si>
  <si>
    <t>AFF-APPCHG-247-1Y</t>
  </si>
  <si>
    <t>Application Change Management for AFF, Preferred Support 1 Year</t>
  </si>
  <si>
    <t>ABF-BASE-247-1Y</t>
  </si>
  <si>
    <t>AppViz/AppChange By App Incl. 50 Apps, Preferred Support 1 Year</t>
  </si>
  <si>
    <t>AFAFF-APPVCH-247-1Y</t>
  </si>
  <si>
    <t>Application Visibility and Change Management, Preferred Support 1 Year</t>
  </si>
  <si>
    <t>Premium Support      (minimum $400K annually)</t>
  </si>
  <si>
    <t>AFA-AD-PSP-1Y</t>
  </si>
  <si>
    <t>Application Visibility for AFA, Premium Support 1 Year</t>
  </si>
  <si>
    <t>AFF-APPCHG-PSP-1Y</t>
  </si>
  <si>
    <t>Application Change Management for AFF, Premium Support 1 Year</t>
  </si>
  <si>
    <t>ABF-BASE-PSP-1Y</t>
  </si>
  <si>
    <t>AppViz/AppChange By App Incl. 50 Apps, Premium Support 1 Year</t>
  </si>
  <si>
    <t>AFAFF-APPVCH-PSP-1Y</t>
  </si>
  <si>
    <t>Application Visibility and Change Management, Premium Support 1 Year</t>
  </si>
  <si>
    <t>Preferred Support</t>
  </si>
  <si>
    <t>Appliance Preferred Support and Warranty</t>
  </si>
  <si>
    <t>AHA-2203-247-1Y</t>
  </si>
  <si>
    <t>AlgoSec 2203 Appliance, Preferred Support and Warranty 1 year</t>
  </si>
  <si>
    <t>AHA-2403-247-1Y</t>
  </si>
  <si>
    <t>AlgoSec 2403 Appliance, Preferred Support and Warranty 1 year</t>
  </si>
  <si>
    <t>AHA-2203-241-1Y</t>
  </si>
  <si>
    <t>AlgoSec 2203 Appliance, Upgrade to Preferred Support 1 Year</t>
  </si>
  <si>
    <t>AHA-2403-241-1Y</t>
  </si>
  <si>
    <t>AlgoSec 2403 Appliance, Upgrade to Preferred Support 1 Year</t>
  </si>
  <si>
    <t>Appliance SMB Support and Warranty</t>
  </si>
  <si>
    <t>AHA-2203-SSP-1Y</t>
  </si>
  <si>
    <t>AlgoSec 2203 Appliance, SMB Support and Warranty 1 Year</t>
  </si>
  <si>
    <t>AHA-2403-SSP-1Y</t>
  </si>
  <si>
    <t>AlgoSec 2403 Appliance, SMB Support and Warranty 1 Year</t>
  </si>
  <si>
    <t>Appliance Premium Support and Warranty</t>
  </si>
  <si>
    <t>AHA-2203-PSP-1Y</t>
  </si>
  <si>
    <t>AlgoSec 2203 Appliance, Premium Support and Warranty 1 year</t>
  </si>
  <si>
    <t>AHA-2403-PSP-1Y</t>
  </si>
  <si>
    <t>AlgoSec 2403 Appliance, Premium Support and Warranty 1 year</t>
  </si>
  <si>
    <t>AHA-2203-PS1-1Y</t>
  </si>
  <si>
    <t>AlgoSec 2203 Appliance, Upgrade to Premium Support 1 Year</t>
  </si>
  <si>
    <t>AHA-2403-PS1-1Y</t>
  </si>
  <si>
    <t>AlgoSec 2403 Appliance, Upgrade to Premium Support 1 Year</t>
  </si>
  <si>
    <t>Subscription with Preferred Support</t>
  </si>
  <si>
    <t>Subscription Preferred Support</t>
  </si>
  <si>
    <t>AFA-BASE-SB2-1Y</t>
  </si>
  <si>
    <t>AFA Base Package for up to 5 Firewalls, 1 Year Subscription Preferred</t>
  </si>
  <si>
    <t>AFA-IF-SB2-1Y</t>
  </si>
  <si>
    <t>Firewall Analyzer for Individual Firewall, 1 Year Subscription Preferred</t>
  </si>
  <si>
    <t>AFA-CL-SB2-1Y</t>
  </si>
  <si>
    <t>Firewall Analyzer for Firewall Cluster, 1 Year Subscription Preferred</t>
  </si>
  <si>
    <t>AFA-VF-SB2-1Y</t>
  </si>
  <si>
    <t>Firewall Analyzer for Virtual Firewall, 1 Year Subscription Preferred</t>
  </si>
  <si>
    <t>AFA-VCL-SB2-1Y</t>
  </si>
  <si>
    <t>Firewall Analyzer for Virtual Firewall Cluster, 1 Year Subscription Preferred</t>
  </si>
  <si>
    <t>AFA-BF-SB2-1Y</t>
  </si>
  <si>
    <t>Firewall Analyzer for Branch Firewall, 1 Year Subscription Preferred</t>
  </si>
  <si>
    <t>AFA-ACI001-SB2-1Y</t>
  </si>
  <si>
    <t>Firewall Analyzer ACI Fabric Connector per Device, 1 Year Subscription Preferred</t>
  </si>
  <si>
    <t>AFA-NSX-SB2-1Y</t>
  </si>
  <si>
    <t>Firewall Analyzer for NSX per CPU/Socket, 1 Year Subscription Preferred</t>
  </si>
  <si>
    <t>AFF-IF-SB2-1Y</t>
  </si>
  <si>
    <t>FireFlow for Individual Firewall, 1 Year Subscription Preferred</t>
  </si>
  <si>
    <t>AFF-CL-SB2-1Y</t>
  </si>
  <si>
    <t>FireFlow for Firewall Cluster, 1 Year Subscription Preferred</t>
  </si>
  <si>
    <t>AFF-VF-SB2-1Y</t>
  </si>
  <si>
    <t>FireFlow for Virtual Firewall, 1 Year Subscription Preferred</t>
  </si>
  <si>
    <t>AFF-VCL-SB2-1Y</t>
  </si>
  <si>
    <t>FireFlow for Virtual Firewall Cluster, 1 Year Subscription Preferred</t>
  </si>
  <si>
    <t>AFF-BF-SB2-1Y</t>
  </si>
  <si>
    <t>FireFlow for Branch Firewall, 1 Year Subscription Preferred</t>
  </si>
  <si>
    <t>AFF-ACI001-SB2-1Y</t>
  </si>
  <si>
    <t>FireFlow ACI Fabric Connector per Device, 1 Year Subscription Preferred</t>
  </si>
  <si>
    <t>AFF-NSX-SB2-1Y</t>
  </si>
  <si>
    <t>FireFlow for NSX per CPU/Socket, 1 Year Subscription Preferred</t>
  </si>
  <si>
    <t>AFFAC-CL-SB2-1Y</t>
  </si>
  <si>
    <t>FireFlow ActiveChange per Device, 1 Year Subscription Preferred</t>
  </si>
  <si>
    <t>AFAFF-IF-SB2-1Y</t>
  </si>
  <si>
    <t>AFA+AFF Bundle for Individual Firewall, 1 Year Subscription Preferred</t>
  </si>
  <si>
    <t>AFAFF-IFAC-SB2-1Y</t>
  </si>
  <si>
    <t>AFA+AFF+ActiveChange Bundle for Individual Firewall, 1 Year Subscription Preferred</t>
  </si>
  <si>
    <t>AFAFF-CL-SB2-1Y</t>
  </si>
  <si>
    <t>AFA+AFF Bundle for Firewall Cluster, 1 Year Subscription Preferred</t>
  </si>
  <si>
    <t>AFAFF-CLAC-SB2-1Y</t>
  </si>
  <si>
    <t>AFA+AFF+ActiveChange Bundle for Firewall Cluster, 1 Year Subscription Preferred</t>
  </si>
  <si>
    <t>AFAFF-VF-SB2-1Y</t>
  </si>
  <si>
    <t>AFA+AFF Bundle for Virtual Firewall, 1 Year Subscription Preferred</t>
  </si>
  <si>
    <t>AFAFF-VFAC-SB2-1Y</t>
  </si>
  <si>
    <t>AFA+AFF+ActiveChange Bundle for Virtual Firewall, 1 Year Subscription Preferred</t>
  </si>
  <si>
    <t>AFAFF-VCL-SB2-1Y</t>
  </si>
  <si>
    <t>AFA+AFF Bundle for Virtual Firewall Cluster, 1 Year Subscription Preferred</t>
  </si>
  <si>
    <t>AFAFF-VCLAC-SB2-1Y</t>
  </si>
  <si>
    <t>AFA+AFF+ActiveChange Bundle for Virtual Firewall Cluster, 1 Year Subscription Preferred</t>
  </si>
  <si>
    <t>AFAFF-BF-SB2-1Y</t>
  </si>
  <si>
    <t>AFA+AFF Bundle for Branch Firewall, 1 Year Subscription Preferred</t>
  </si>
  <si>
    <t>AFAFF-BFAC-SB2-1Y</t>
  </si>
  <si>
    <t>AFA+AFF+ActiveChange Bundle for Branch Firewall, 1 Year Subscription Preferred</t>
  </si>
  <si>
    <t>AFAFF-ACI001-SB2-1Y</t>
  </si>
  <si>
    <t>AFA+AFF ACI Fabric Connector per Device, 1 Year Subscription Preferred</t>
  </si>
  <si>
    <t>AFAFF-NSX-SB2-1Y</t>
  </si>
  <si>
    <t>AFA+AFF Bundle for NSX per CPU/Socket, 1 Year Subscription Preferred</t>
  </si>
  <si>
    <t>AFAFF-NSXAC-SB2-1Y</t>
  </si>
  <si>
    <t>AFA+AFF+ActiveChange Bundle for NSX per CPU/Socket, 1 Year Subscription Preferred</t>
  </si>
  <si>
    <t>AFAFF-ACIAC-SB2-1Y</t>
  </si>
  <si>
    <t>AFA+AFF+ActiveChange Bundle for ACI Fabric Connector per Device, 1 Year Subscription Preferred</t>
  </si>
  <si>
    <t>INF-EM001-SB2-1Y</t>
  </si>
  <si>
    <t>Topology Map – Network Element, 1 Year Subscription Preferred</t>
  </si>
  <si>
    <t>INF-HAVIRT-SB2-1Y</t>
  </si>
  <si>
    <t>HA per Slave Appliance, 1 Year Subscription Preferred</t>
  </si>
  <si>
    <t>INF-DRVIRT-SB2-1Y</t>
  </si>
  <si>
    <t>DR per Slave Appliance, 1 Year Subscription Preferred</t>
  </si>
  <si>
    <t>INF-LS-SB2-1Y</t>
  </si>
  <si>
    <t>Load Sharing (per Slave Appliance), 1 Year Subscription Preferred</t>
  </si>
  <si>
    <t>INF-GD-SB2-1Y</t>
  </si>
  <si>
    <t>Geographic-Distribution Management (per Remote Site), 1 Year Subscription Preferred</t>
  </si>
  <si>
    <t>Subscription Preferred Support Elastic</t>
  </si>
  <si>
    <t>AFA-IF-SB2-3E</t>
  </si>
  <si>
    <t>Firewall Analyzer for Individual Firewall, 3 Years Subscription Preferred Elastic</t>
  </si>
  <si>
    <t>AFA-CL-SB2-3E</t>
  </si>
  <si>
    <t>Firewall Analyzer for Firewall Cluster, 3 Years Subscription Preferred Elastic</t>
  </si>
  <si>
    <t>AFA-VF-SB2-3E</t>
  </si>
  <si>
    <t>Firewall Analyzer for Virtual Firewall, 3 Years Subscription Preferred Elastic</t>
  </si>
  <si>
    <t>AFA-VCL-SB2-3E</t>
  </si>
  <si>
    <t>Firewall Analyzer for Virtual Firewall Cluster, 3 Years Subscription Preferred Elastic</t>
  </si>
  <si>
    <t>AFA-BF-SB2-3E</t>
  </si>
  <si>
    <t>Firewall Analyzer for Branch Firewall, 3 Years Subscription Preferred Elastic</t>
  </si>
  <si>
    <t>AFA-ACI001-SB2-3E</t>
  </si>
  <si>
    <t>Firewall Analyzer ACI Fabric Connector per Device, 3 Years Subscription Preferred Elastic</t>
  </si>
  <si>
    <t>AFA-NSX-SB2-3E</t>
  </si>
  <si>
    <t>Firewall Analyzer for NSX per CPU/Socket, 3 Years Subscription Preferred Elastic</t>
  </si>
  <si>
    <t>AFA-PC-SB2-3E</t>
  </si>
  <si>
    <t>AlgoSec for Public Cloud Asset, 3 Years Subscription Elastic</t>
  </si>
  <si>
    <t>AFF-IF-SB2-3E</t>
  </si>
  <si>
    <t>FireFlow for Individual Firewall, 3 Years Subscription Preferred Elastic</t>
  </si>
  <si>
    <t>AFF-CL-SB2-3E</t>
  </si>
  <si>
    <t>FireFlow for Firewall Cluster, 3 Years Subscription Preferred Elastic</t>
  </si>
  <si>
    <t>AFF-VF-SB2-3E</t>
  </si>
  <si>
    <t>FireFlow for Virtual Firewall, 3 Years Subscription Preferred Elastic</t>
  </si>
  <si>
    <t>AFF-VCL-SB2-3E</t>
  </si>
  <si>
    <t>FireFlow for Virtual Firewall Cluster, 3 Years Subscription Preferred Elastic</t>
  </si>
  <si>
    <t>AFF-BF-SB2-3E</t>
  </si>
  <si>
    <t>FireFlow for Branch Firewall, 3 Years Subscription Preferred Elastic</t>
  </si>
  <si>
    <t>AFF-ACI001-SB2-3E</t>
  </si>
  <si>
    <t>FireFlow ACI Fabric Connector per Device, 3 Year Subscription Preferred Elastic</t>
  </si>
  <si>
    <t>AFF-NSX-SB2-3E</t>
  </si>
  <si>
    <t>FireFlow for NSX per CPU/Socket, 3 Years Subscription Preferred Elastic</t>
  </si>
  <si>
    <t>AFAFF-IF-SB2-3E</t>
  </si>
  <si>
    <t>AFA+AFF Bundle for Individual Firewall, 3 Years Subscription Preferred Elastic</t>
  </si>
  <si>
    <t>AFAFF-IFAC-SB2-3E</t>
  </si>
  <si>
    <t>AFA+AFF+ActiveChange Bundle for Individual Firewall, 3 Years Subscription Preferred Elastic</t>
  </si>
  <si>
    <t>AFAFF-CL-SB2-3E</t>
  </si>
  <si>
    <t>AFA+AFF Bundle for Firewall Cluster, 3 Years Subscription Preferred Elastic</t>
  </si>
  <si>
    <t>AFAFF-CLAC-SB2-3E</t>
  </si>
  <si>
    <t>AFA+AFF+ActiveChange Bundle for Firewall Cluster, 3 Years Subscription Preferred Elastic</t>
  </si>
  <si>
    <t>AFAFF-VF-SB2-3E</t>
  </si>
  <si>
    <t>AFA+AFF Bundle for Virtual Firewall, 3 Years Subscription Preferred Elastic</t>
  </si>
  <si>
    <t>AFAFF-VFAC-SB2-3E</t>
  </si>
  <si>
    <t>AFA+AFF+ActiveChange Bundle for Virtual Firewall, 3 Years Subscription Preferred Elastic</t>
  </si>
  <si>
    <t>AFAFF-VCL-SB2-3E</t>
  </si>
  <si>
    <t>AFA+AFF Bundle for Virtual Firewall Cluster, 3 Years Subscription Preferred Elastic</t>
  </si>
  <si>
    <t>AFAFF-VCLAC-SB2-3E</t>
  </si>
  <si>
    <t>AFA+AFF+ActiveChange Bundle for Virtual Firewall Cluster, 3 Years Subscription Preferred Elastic</t>
  </si>
  <si>
    <t>AFAFF-BF-SB2-3E</t>
  </si>
  <si>
    <t>AFA+AFF Bundle for Branch Firewall, 3 Years Subscription Preferred Elastic</t>
  </si>
  <si>
    <t>AFAFF-BFAC-SB2-3E</t>
  </si>
  <si>
    <t>AFA+AFF+ActiveChange Bundle for Branch Firewall, 3 Years Subscription Preferred Elastic</t>
  </si>
  <si>
    <t>AFAFF-ACI001-SB2-3E</t>
  </si>
  <si>
    <t>AFA+AFF ACI Fabric Connector per Device, 3 Year Subscription Preferred Elastic</t>
  </si>
  <si>
    <t>AFAFF-NSX-SB2-3E</t>
  </si>
  <si>
    <t>AFA+AFF Bundle for NSX per CPU/Socket, 3 Years Subscription Preferred Elastic</t>
  </si>
  <si>
    <t>AFAFF-NSXAC-SB2-3E</t>
  </si>
  <si>
    <t>AFA+AFF+ActiveChange Bundle for NSX per CPU/Socket, 3 Years Subscription Preferred Elastic</t>
  </si>
  <si>
    <t>AFAFF-ACIAC-SB2-3E</t>
  </si>
  <si>
    <t>AFA+AFF+ActiveChange Bundle for ACI Fabric Connector per Device, 3 Years Subscription Preferred Elastic</t>
  </si>
  <si>
    <t>AFA-APPVIZ-SB2-3E</t>
  </si>
  <si>
    <t>Application Visibility for AFA, 3 Years Subscription Elastic</t>
  </si>
  <si>
    <t>AFF-APPCHA-SB2-3E</t>
  </si>
  <si>
    <t>Application Change Management for AFF, 3 Years Subscription Elastic</t>
  </si>
  <si>
    <t>AFAFF-APPVZC-SB2-3E</t>
  </si>
  <si>
    <t>Application Visibility and Change Management, 3 Years Subscription Elastic</t>
  </si>
  <si>
    <t>INF-EM001-SB2-3E</t>
  </si>
  <si>
    <t>Topology Map – Network Element, 3 Years Subscription Preferred Elastic</t>
  </si>
  <si>
    <t>Subscription with SMB Support</t>
  </si>
  <si>
    <t>Subscription SMB Support</t>
  </si>
  <si>
    <t>AFA-BASE-SBS-1Y</t>
  </si>
  <si>
    <t>AFA Base Package for up to 5 Firewalls, 1 Year Subscription SMB</t>
  </si>
  <si>
    <t>AFA-IF-SBS-1Y</t>
  </si>
  <si>
    <t>Firewall Analyzer for Individual Firewall, 1 Year Subscription SMB</t>
  </si>
  <si>
    <t>AFA-CL-SBS-1Y</t>
  </si>
  <si>
    <t>Firewall Analyzer for Firewall Cluster, 1 Year Subscription SMB</t>
  </si>
  <si>
    <t>AFA-VF-SBS-1Y</t>
  </si>
  <si>
    <t>Firewall Analyzer for Virtual Firewall, 1 Year Subscription SMB</t>
  </si>
  <si>
    <t>AFA-VCL-SBS-1Y</t>
  </si>
  <si>
    <t>Firewall Analyzer for Virtual Firewall Cluster, 1 Year Subscription SMB</t>
  </si>
  <si>
    <t>AFA-BF-SBS-1Y</t>
  </si>
  <si>
    <t>Firewall Analyzer for Branch Firewall, 1 Year Subscription SMB</t>
  </si>
  <si>
    <t>AFA-ACI001-SBS-1Y</t>
  </si>
  <si>
    <t>Firewall Analyzer ACI Fabric Connector per Device, 1 Year Subscription SMB</t>
  </si>
  <si>
    <t>AFA-NSX-SBS-1Y</t>
  </si>
  <si>
    <t>Firewall Analyzer for NSX per CPU/Socket, 1 Year Subscription SMB</t>
  </si>
  <si>
    <t>AFA-PC-SBS-1Y</t>
  </si>
  <si>
    <t>AlgoSec for Public Cloud Asset, 1 Year Subscription</t>
  </si>
  <si>
    <t>AFF-IF-SBS-1Y</t>
  </si>
  <si>
    <t>FireFlow for Individual Firewall, 1 Year Subscription SMB</t>
  </si>
  <si>
    <t>AFF-CL-SBS-1Y</t>
  </si>
  <si>
    <t>FireFlow for Firewall Cluster, 1 Year Subscription SMB</t>
  </si>
  <si>
    <t>AFF-VF-SBS-1Y</t>
  </si>
  <si>
    <t>FireFlow for Virtual Firewall, 1 Year Subscription SMB</t>
  </si>
  <si>
    <t>AFF-VCL-SBS-1Y</t>
  </si>
  <si>
    <t>FireFlow for Virtual Firewall Cluster, 1 Year Subscription SMB</t>
  </si>
  <si>
    <t>AFF-BF-SBS-1Y</t>
  </si>
  <si>
    <t>FireFlow for Branch Firewall, 1 Year Subscription SMB</t>
  </si>
  <si>
    <t>AFF-ACI001-SBS-1Y</t>
  </si>
  <si>
    <t>FireFlow ACI Fabric Connector per Device, 1 Year Subscription SMB</t>
  </si>
  <si>
    <t>AFF-NSX-SBS-1Y</t>
  </si>
  <si>
    <t>FireFlow for NSX per CPU/Socket, 1 Year Subscription SMB</t>
  </si>
  <si>
    <t>AFFAC-CL-SBS-1Y</t>
  </si>
  <si>
    <t>FireFlow ActiveChange per Device, 1 Year Subscription SMB</t>
  </si>
  <si>
    <t>AFAFF-IF-SBS-1Y</t>
  </si>
  <si>
    <t>AFA+AFF Bundle for Individual Firewall, 1 Year Subscription SMB</t>
  </si>
  <si>
    <t>AFAFF-IFAC-SBS-1Y</t>
  </si>
  <si>
    <t>AFA+AFF+ActiveChange Bundle for Individual Firewall, 1 Year Subscription SMB</t>
  </si>
  <si>
    <t>AFAFF-CL-SBS-1Y</t>
  </si>
  <si>
    <t>AFA+AFF Bundle for Firewall Cluster, 1 Year Subscription SMB</t>
  </si>
  <si>
    <t>AFAFF-CLAC-SBS-1Y</t>
  </si>
  <si>
    <t>AFA+AFF+ActiveChange Bundle for Firewall Cluster, 1 Year Subscription SMB</t>
  </si>
  <si>
    <t>AFAFF-VF-SBS-1Y</t>
  </si>
  <si>
    <t>AFA+AFF Bundle for Virtual Firewall, 1 Year Subscription SMB</t>
  </si>
  <si>
    <t>AFAFF-VFAC-SBS-1Y</t>
  </si>
  <si>
    <t>AFA+AFF+ActiveChange Bundle for Virtual Firewall, 1 Year Subscription SMB</t>
  </si>
  <si>
    <t>AFAFF-VCL-SBS-1Y</t>
  </si>
  <si>
    <t>AFA+AFF Bundle for Virtual Firewall Cluster, 1 Year Subscription SMB</t>
  </si>
  <si>
    <t>AFAFF-VCLAC-SBS-1Y</t>
  </si>
  <si>
    <t>AFA+AFF+ActiveChange Bundle for Virtual Firewall Cluster, 1 Year Subscription SMB</t>
  </si>
  <si>
    <t>AFAFF-BF-SBS-1Y</t>
  </si>
  <si>
    <t>AFA+AFF Bundle for Branch Firewall, 1 Year Subscription SMB</t>
  </si>
  <si>
    <t>AFAFF-BFAC-SBS-1Y</t>
  </si>
  <si>
    <t>AFA+AFF+ActiveChange Bundle for Branch Firewall, 1 Year Subscription SMB</t>
  </si>
  <si>
    <t>AFAFF-ACI001-SBS-1Y</t>
  </si>
  <si>
    <t>AFA+AFF ACI Fabric Connector per Device, 1 Year Subscription SMB</t>
  </si>
  <si>
    <t>AFAFF-NSX-SBS-1Y</t>
  </si>
  <si>
    <t>AFA+AFF Bundle for NSX per CPU/Socket, 1 Year Subscription SMB</t>
  </si>
  <si>
    <t>AFAFF-NSXAC-SBS-1Y</t>
  </si>
  <si>
    <t>AFA+AFF+ActiveChange Bundle for NSX per CPU/Socket, 1 Year Subscription SMB</t>
  </si>
  <si>
    <t>AFAFF-ACIAC-SBS-1Y</t>
  </si>
  <si>
    <t>AFA+AFF+ActiveChange Bundle for ACI Fabric Connector per Device, 1 Year Subscription SMB</t>
  </si>
  <si>
    <t>INF-EM001-SBS-1Y</t>
  </si>
  <si>
    <t>Topology Map – Network Element, 1 Year Subscription SMB</t>
  </si>
  <si>
    <t>INF-HAVIRT-SBS-1Y</t>
  </si>
  <si>
    <t>HA per Slave Appliance, 1 Year Subscription SMB</t>
  </si>
  <si>
    <t>INF-DRVIRT-SBS-1Y</t>
  </si>
  <si>
    <t>DR per Slave Appliance, 1 Year Subscription SMB</t>
  </si>
  <si>
    <t>INF-LS-SBS-1Y</t>
  </si>
  <si>
    <t>Load Sharing (per Slave Appliance), 1 Year Subscription SMB</t>
  </si>
  <si>
    <t>INF-GD-SBS-1Y</t>
  </si>
  <si>
    <t>Geographic-Distribution Management (per Remote Site), 1 Year Subscription SMB</t>
  </si>
  <si>
    <t>Subscription with Premium Support</t>
  </si>
  <si>
    <t>Subscription Premium Support</t>
  </si>
  <si>
    <t>AFA-BASE-SBP-1Y</t>
  </si>
  <si>
    <t>AFA Base Package for up to 5 Firewalls, 1 Year Subscription Prem</t>
  </si>
  <si>
    <t>AFA-IF-SBP-1Y</t>
  </si>
  <si>
    <t>Firewall Analyzer for Individual Firewall, 1 Year Subscription Prem</t>
  </si>
  <si>
    <t>AFA-CL-SBP-1Y</t>
  </si>
  <si>
    <t>Firewall Analyzer for Firewall Cluster, 1 Year Subscription Prem</t>
  </si>
  <si>
    <t>AFA-VF-SBP-1Y</t>
  </si>
  <si>
    <t>Firewall Analyzer for Virtual Firewall, 1 Year Subscription Prem</t>
  </si>
  <si>
    <t>AFA-VCL-SBP-1Y</t>
  </si>
  <si>
    <t>Firewall Analyzer for Virtual Firewall Cluster, 1 Year Subscription Prem</t>
  </si>
  <si>
    <t>AFA-BF-SBP-1Y</t>
  </si>
  <si>
    <t>Firewall Analyzer for Branch Firewall, 1 Year Subscription Prem</t>
  </si>
  <si>
    <t>AFA-ACI001-SBP-1Y</t>
  </si>
  <si>
    <t>Firewall Analyzer ACI Fabric Connector per Device, 1 Year Subscription Prem</t>
  </si>
  <si>
    <t>AFA-NSX-SBP-1Y</t>
  </si>
  <si>
    <t>Firewall Analyzer for NSX per CPU/Socket, 1 Year Subscription Prem</t>
  </si>
  <si>
    <t>AFF-IF-SBP-1Y</t>
  </si>
  <si>
    <t>FireFlow for Individual Firewall, 1 Year Subscription Prem</t>
  </si>
  <si>
    <t>AFF-CL-SBP-1Y</t>
  </si>
  <si>
    <t>FireFlow for Firewall Cluster, 1 Year Subscription Prem</t>
  </si>
  <si>
    <t>AFF-VF-SBP-1Y</t>
  </si>
  <si>
    <t>FireFlow for Virtual Firewall, 1 Year Subscription Prem</t>
  </si>
  <si>
    <t>AFF-VCL-SBP-1Y</t>
  </si>
  <si>
    <t>FireFlow for Virtual Firewall Cluster, 1 Year Subscription Prem</t>
  </si>
  <si>
    <t>AFF-BF-SBP-1Y</t>
  </si>
  <si>
    <t>FireFlow for Branch Firewall, 1 Year Subscription Prem</t>
  </si>
  <si>
    <t>AFF-ACI001-SBP-1Y</t>
  </si>
  <si>
    <t>FireFlow ACI Fabric Connector per Device, 1 Year Subscription Prem</t>
  </si>
  <si>
    <t>AFF-NSX-SBP-1Y</t>
  </si>
  <si>
    <t>FireFlow for NSX per CPU/Socket, 1 Year Subscription Prem</t>
  </si>
  <si>
    <t>AFFAC-CL-SBP-1Y</t>
  </si>
  <si>
    <t>FireFlow ActiveChange per Device, 1 Year Subscription Prem</t>
  </si>
  <si>
    <t>AFAFF-IF-SBP-1Y</t>
  </si>
  <si>
    <t>AFA+AFF Bundle for Individual Firewall, 1 Year Subscription Prem</t>
  </si>
  <si>
    <t>AFAFF-IFAC-SBP-1Y</t>
  </si>
  <si>
    <t>AFA+AFF+ActiveChange Bundle for Individual Firewall, 1 Year Subscription Prem</t>
  </si>
  <si>
    <t>AFAFF-CL-SBP-1Y</t>
  </si>
  <si>
    <t>AFA+AFF Bundle for Firewall Cluster, 1 Year Subscription Prem</t>
  </si>
  <si>
    <t>AFAFF-CLAC-SBP-1Y</t>
  </si>
  <si>
    <t>AFA+AFF+ActiveChange Bundle for Firewall Cluster, 1 Year Subscription Prem</t>
  </si>
  <si>
    <t>AFAFF-VF-SBP-1Y</t>
  </si>
  <si>
    <t>AFA+AFF Bundle for Virtual Firewall, 1 Year Subscription Prem</t>
  </si>
  <si>
    <t>AFAFF-VFAC-SBP-1Y</t>
  </si>
  <si>
    <t>AFA+AFF+ActiveChange Bundle for Virtual Firewall, 1 Year Subscription Prem</t>
  </si>
  <si>
    <t>AFAFF-VCL-SBP-1Y</t>
  </si>
  <si>
    <t>AFA+AFF Bundle for Virtual Firewall Cluster, 1 Year Subscription Prem</t>
  </si>
  <si>
    <t>AFAFF-VCLAC-SBP-1Y</t>
  </si>
  <si>
    <t>AFA+AFF+ActiveChange Bundle for Virtual Firewall Cluster, 1 Year Subscription Prem</t>
  </si>
  <si>
    <t>AFAFF-BF-SBP-1Y</t>
  </si>
  <si>
    <t>AFA+AFF Bundle for Branch Firewall, 1 Year Subscription Prem</t>
  </si>
  <si>
    <t>AFAFF-BFAC-SBP-1Y</t>
  </si>
  <si>
    <t>AFA+AFF+ActiveChange Bundle for Branch Firewall, 1 Year Subscription Prem</t>
  </si>
  <si>
    <t>AFAFF-ACI001-SBP-1Y</t>
  </si>
  <si>
    <t>AFA+AFF ACI Fabric Connector per Devices, 1 Year Subscription Prem</t>
  </si>
  <si>
    <t>AFAFF-NSX-SBP-1Y</t>
  </si>
  <si>
    <t>AFA+AFF Bundle for NSX per CPU/Socket, 1 Year Subscription Prem</t>
  </si>
  <si>
    <t>AFAFF-NSXAC-SBP-1Y</t>
  </si>
  <si>
    <t>AFA+AFF+ActiveChange Bundle for NSX per CPU/Socket, 1 Year Subscription Prem</t>
  </si>
  <si>
    <t>AFAFF-ACIAC-SBP-1Y</t>
  </si>
  <si>
    <t>AFA+AFF+ActiveChange Bundle for ACI Fabric Connector per Device, 1 Year Subscription Prem</t>
  </si>
  <si>
    <t>INF-EM001-SBP-1Y</t>
  </si>
  <si>
    <t>Topology Map – Network Element, 1 Year Subscription Prem</t>
  </si>
  <si>
    <t>INF-HAVIRT-SBP-1Y</t>
  </si>
  <si>
    <t>HA per Slave Appliance, 1 Year Subscription Prem</t>
  </si>
  <si>
    <t>INF-DRVIRT-SBP-1Y</t>
  </si>
  <si>
    <t>DR per Slave Appliance, 1 Year Subscription Prem</t>
  </si>
  <si>
    <t>INF-LS-SBP-1Y</t>
  </si>
  <si>
    <t>Load Sharing (per Slave Appliance), 1 Year Subscription Prem</t>
  </si>
  <si>
    <t>INF-GD-SBP-1Y</t>
  </si>
  <si>
    <t>Geographic-Distribution Management (per Remote Site), 1 Year Subscription Prem</t>
  </si>
  <si>
    <t>PS, Training and Traveling Licenses</t>
  </si>
  <si>
    <t>Professional Services</t>
  </si>
  <si>
    <t>ALG-DSE-247-1Y</t>
  </si>
  <si>
    <t>AlgoSec Designated Support Engineer, 1 Year</t>
  </si>
  <si>
    <t>ALG-GDSE-247-1Y</t>
  </si>
  <si>
    <t>2 Designated Support Engineers Support Global Customers from 2 Hemispheres, 1 Year</t>
  </si>
  <si>
    <t>ALG-PROSERV-DAY</t>
  </si>
  <si>
    <t>Professional Services - Daily Rate</t>
  </si>
  <si>
    <t>ALG-PROSERV-5D</t>
  </si>
  <si>
    <t>Professional Services 5 Days Package</t>
  </si>
  <si>
    <t>ALG-PROSERV-MONTH</t>
  </si>
  <si>
    <t>Professional Services 20 Days Package</t>
  </si>
  <si>
    <t>ALG-OPRE-1YR</t>
  </si>
  <si>
    <t>Professional Services On-premises Resident Engineer for 1 Year, 5 days a week</t>
  </si>
  <si>
    <t>ALG-RERE-1YR</t>
  </si>
  <si>
    <t>Professional Services Remote Resident Engineer for 1 Year, 1 day a week</t>
  </si>
  <si>
    <t>ALG-OWRE-1YR</t>
  </si>
  <si>
    <t>Professional Services Remote Resident Engineer for 1 Year, 1 day every other week</t>
  </si>
  <si>
    <t>ALG-JS-XSL</t>
  </si>
  <si>
    <t>JumpStart Service - X-Small</t>
  </si>
  <si>
    <t>ALG-JS-SML</t>
  </si>
  <si>
    <t>JumpStart Service - Small</t>
  </si>
  <si>
    <t>ALG-JS-MED</t>
  </si>
  <si>
    <t>JumpStart Service - Medium</t>
  </si>
  <si>
    <t>ALG-JS-LRG</t>
  </si>
  <si>
    <t>JumpStart Service - Large</t>
  </si>
  <si>
    <t>ALG-SNOW</t>
  </si>
  <si>
    <t>JumpStart Service - Integration with ServiceNow</t>
  </si>
  <si>
    <t>ALG-CLOUD</t>
  </si>
  <si>
    <t>JumpStart Service - CloudFlow</t>
  </si>
  <si>
    <t>ALG-HADR-PSPACK3</t>
  </si>
  <si>
    <t>HA/DR JumpStart Service</t>
  </si>
  <si>
    <t>ALG-JS-APV</t>
  </si>
  <si>
    <t>JumpStart Service - Application Visibility (AppViz)</t>
  </si>
  <si>
    <t>ALG-JS-SMAP</t>
  </si>
  <si>
    <t>JumpStart Service - Topology Modeling Small</t>
  </si>
  <si>
    <t>ALG-JS-MMAP</t>
  </si>
  <si>
    <t>JumpStart Service - Topology Modeling Medium</t>
  </si>
  <si>
    <t>ALG-PROSERV-FIX</t>
  </si>
  <si>
    <t>Professional Services Fixed Price Project</t>
  </si>
  <si>
    <t>ALG-TRVEL</t>
  </si>
  <si>
    <t>Travel Cost</t>
  </si>
  <si>
    <t>ALG-PROSERV-TNM</t>
  </si>
  <si>
    <t>Professional Services T&amp;M Project Daily Rate</t>
  </si>
  <si>
    <t>ALG-TECH-AUD</t>
  </si>
  <si>
    <t>Professional Services Technical Audit</t>
  </si>
  <si>
    <t>ALG-UPG-SRV</t>
  </si>
  <si>
    <t>Professional Services Upgrade Standalone Server</t>
  </si>
  <si>
    <t>ALG-UPG-MUS</t>
  </si>
  <si>
    <t>Professional Services Upgrade Multi Servers</t>
  </si>
  <si>
    <t>Training</t>
  </si>
  <si>
    <t xml:space="preserve">Credits </t>
  </si>
  <si>
    <t>ALG-TRAIN-CR</t>
  </si>
  <si>
    <t>Training Credits</t>
  </si>
  <si>
    <t>1.0</t>
  </si>
  <si>
    <t>TRAIN-SML-PK</t>
  </si>
  <si>
    <t>Training Package - Small</t>
  </si>
  <si>
    <t>9000.0</t>
  </si>
  <si>
    <t>TRAIN-MED-PK</t>
  </si>
  <si>
    <t>Training Package - Medium</t>
  </si>
  <si>
    <t>10500.0</t>
  </si>
  <si>
    <t>TRAIN-LRG-PK</t>
  </si>
  <si>
    <t>Training Package - Large</t>
  </si>
  <si>
    <t>19500.0</t>
  </si>
  <si>
    <t>TRAIN-XLG-PK</t>
  </si>
  <si>
    <t>Training Package - X-Large</t>
  </si>
  <si>
    <t>33000.0</t>
  </si>
  <si>
    <t>TRAIN-DAY-CT</t>
  </si>
  <si>
    <t>Classroom Training Seat, Per Day</t>
  </si>
  <si>
    <t>585.0</t>
  </si>
  <si>
    <t>ASMS-101-CT</t>
  </si>
  <si>
    <t>ASMS Foundations Classroom Training, Per Person</t>
  </si>
  <si>
    <t>2500.0</t>
  </si>
  <si>
    <t>ASMS-201-CT</t>
  </si>
  <si>
    <t>AlgoSec Deployment Partner Classroom Training, Per Person</t>
  </si>
  <si>
    <t>2100.0</t>
  </si>
  <si>
    <t>ASMS-202-CT</t>
  </si>
  <si>
    <t>ASMS Sys Admin Classroom Training, Per Person</t>
  </si>
  <si>
    <t>ASMS-301-CT</t>
  </si>
  <si>
    <t>AFF Master Classroom Training, Per Person</t>
  </si>
  <si>
    <t>AFA-101-CT</t>
  </si>
  <si>
    <t>AFA Foundations Classroom Training, Per Person</t>
  </si>
  <si>
    <t>1750.0</t>
  </si>
  <si>
    <t>AFA-201-CT</t>
  </si>
  <si>
    <t>AFA Configuration Classroom Training (for Certified AFA), Per Person</t>
  </si>
  <si>
    <t>AFF-101-CT</t>
  </si>
  <si>
    <t>AFF Foundations Classroom Training (for Certified AFA), Per Person</t>
  </si>
  <si>
    <t>AFF-201-CT</t>
  </si>
  <si>
    <t>AFF Configuration Classroom Training (for Certified ASMS), Per Person</t>
  </si>
  <si>
    <t>ABF-101-CT</t>
  </si>
  <si>
    <t>AppViz Foundations Classroom Training, Per Person</t>
  </si>
  <si>
    <t>TRAIN-DAY-VT</t>
  </si>
  <si>
    <t>Virtual Training Seat, Per Day</t>
  </si>
  <si>
    <t>500.0</t>
  </si>
  <si>
    <t>ASMS-101-VT</t>
  </si>
  <si>
    <t>ASMS Foundations Virtual Training, Per Person</t>
  </si>
  <si>
    <t>1500.0</t>
  </si>
  <si>
    <t>ASMS-201-VT</t>
  </si>
  <si>
    <t>AlgoSec Deployment Partner Virtual Training , Per Person</t>
  </si>
  <si>
    <t>1000.0</t>
  </si>
  <si>
    <t>ASMS-202-VT</t>
  </si>
  <si>
    <t>ASMS Sys Admin Virtual Training , Per Person</t>
  </si>
  <si>
    <t>AFA-101-VT</t>
  </si>
  <si>
    <t>AFA Foundations Virtual Training, Per Person</t>
  </si>
  <si>
    <t>750.0</t>
  </si>
  <si>
    <t>AFA-201-VT</t>
  </si>
  <si>
    <t>AFA Configuration Virtual Training, Per Person</t>
  </si>
  <si>
    <t>AFF-101-VT</t>
  </si>
  <si>
    <t>AFF Foundations Virtual Training (for Certified AFA), Per Person</t>
  </si>
  <si>
    <t>AFF-201-VT</t>
  </si>
  <si>
    <t>AFF Configuration Virtual Training, Per Person</t>
  </si>
  <si>
    <t>ABF-101-VT</t>
  </si>
  <si>
    <t>AppViz Foundations Virtual Training, Per Person</t>
  </si>
  <si>
    <t>ACF-101-VT</t>
  </si>
  <si>
    <t>ASMS Cloud Security Foundations Virtual Training, Per Person</t>
  </si>
  <si>
    <t>TRAIN-DAY-OT</t>
  </si>
  <si>
    <t>Onsite Classroom Training (up to 8 people), Per Day</t>
  </si>
  <si>
    <t>3150.0</t>
  </si>
  <si>
    <t>ASMS-101-OT</t>
  </si>
  <si>
    <t>ASMS Foundations Onsite Training (up to 8 people)</t>
  </si>
  <si>
    <t>9500.0</t>
  </si>
  <si>
    <t>ASMS-201-OT</t>
  </si>
  <si>
    <t>AlgoSec Deployment Partner Onsite Training (up to 8 people)</t>
  </si>
  <si>
    <t>7400.0</t>
  </si>
  <si>
    <t>ASMS-202-OT</t>
  </si>
  <si>
    <t>ASMS Sys Admin Onsite Training (up to 8 people)</t>
  </si>
  <si>
    <t>ASMS-301-OT</t>
  </si>
  <si>
    <t>AFF Master Onsite Training (up to 8 people)</t>
  </si>
  <si>
    <t>AFA-101-OT</t>
  </si>
  <si>
    <t>AFA Foundations Onsite Training (up to 8 people)</t>
  </si>
  <si>
    <t>6700.0</t>
  </si>
  <si>
    <t>AFA-201-OT</t>
  </si>
  <si>
    <t>AFA Configuration Onsite Training (for Certified AFA, up to 8 people)</t>
  </si>
  <si>
    <t>AFF-101-OT</t>
  </si>
  <si>
    <t>AFF Foundations Onsite Training (for certified AFA, up to 8 people)</t>
  </si>
  <si>
    <t>AFF-201-OT</t>
  </si>
  <si>
    <t>AFF Configuration Onsite Training (for Certified ASMS, up to 8 people)</t>
  </si>
  <si>
    <t>ABF-101-OT</t>
  </si>
  <si>
    <t>AppViz Foundations Onsite Training (for certified AFA, up to 8 people)</t>
  </si>
  <si>
    <t>ACF-101-OT</t>
  </si>
  <si>
    <t>ASMS Cloud Security Foundations Onsite Training (up to 8 people)</t>
  </si>
  <si>
    <t>6000.0</t>
  </si>
  <si>
    <t>ASMS-101-GW</t>
  </si>
  <si>
    <t>ASMS Foundations Training Forum, Per Person</t>
  </si>
  <si>
    <t>ASMS-201-GW</t>
  </si>
  <si>
    <t>AlgoSec Deployment Partner Training Forum, Per Person</t>
  </si>
  <si>
    <t>1150.0</t>
  </si>
  <si>
    <t>ASMS-202-GW</t>
  </si>
  <si>
    <t>ASMS Sys Admin Training Forum, Per Person</t>
  </si>
  <si>
    <t>ASMS-301-GW</t>
  </si>
  <si>
    <t>AFF Master Training Forum, Per Person</t>
  </si>
  <si>
    <t>AFA-101-GW</t>
  </si>
  <si>
    <t>AFA Foundations Training Forum, Per Person</t>
  </si>
  <si>
    <t>AFA-201-GW</t>
  </si>
  <si>
    <t>AFA Configuration Training Forum (for Certified AFA), Per Person</t>
  </si>
  <si>
    <t>AFF-101-GW</t>
  </si>
  <si>
    <t>AFF Foundations Training Forum (for Certified AFA), Per Person</t>
  </si>
  <si>
    <t>AFF-201-GW</t>
  </si>
  <si>
    <t>AFF Configuration Training Forum (for Certified ASMS), Per Person</t>
  </si>
  <si>
    <t>ABF-101-GW</t>
  </si>
  <si>
    <t>AppViz Foundations Training Forum, Per Person</t>
  </si>
  <si>
    <t>ACF-101-GW</t>
  </si>
  <si>
    <t>ASMS Cloud Security Foundations Training Forum, Per Person</t>
  </si>
  <si>
    <t>700.0</t>
  </si>
  <si>
    <t>TRAIN-CRS-SC</t>
  </si>
  <si>
    <t>Self-Certification Training, Per Person</t>
  </si>
  <si>
    <t>400.0</t>
  </si>
  <si>
    <t>ASMS-101-SC</t>
  </si>
  <si>
    <t>ASMS Foundations Self-Certification Training, Per Person</t>
  </si>
  <si>
    <t>AFA-101-SC</t>
  </si>
  <si>
    <t>AFA Foundations Self-Certification Training, Per Person</t>
  </si>
  <si>
    <t>200.0</t>
  </si>
  <si>
    <t>AFA-201-SC</t>
  </si>
  <si>
    <t>AFA Configuration Self-Certification Training (for Certified AFA), Per Person</t>
  </si>
  <si>
    <t>AFF-101-SC</t>
  </si>
  <si>
    <t>AFF Foundations Self-Certification Training (for Certified AFA), Per Person</t>
  </si>
  <si>
    <t>AFF-201-SC</t>
  </si>
  <si>
    <t>AFF Configuration Self-Certification Training (for Certified ASMS), Per Person</t>
  </si>
  <si>
    <t>ABF-101-SC</t>
  </si>
  <si>
    <t>AppViz Foundations Self-Certification Training, Per Person</t>
  </si>
  <si>
    <t>TRAIN-DAY-VC</t>
  </si>
  <si>
    <t>Virtual Classroom Training (up to 8 people), Per Day</t>
  </si>
  <si>
    <t>2000.0</t>
  </si>
  <si>
    <t>ASMS-101-VC</t>
  </si>
  <si>
    <t>ASMS Foundations Virtual Training Class (up to 8 people)</t>
  </si>
  <si>
    <t>ASMS-201-VC</t>
  </si>
  <si>
    <t>AlgoSec Deployment Partner Virtual Training Class (up to 8 people)</t>
  </si>
  <si>
    <t>4000.0</t>
  </si>
  <si>
    <t>ASMS-202-VC</t>
  </si>
  <si>
    <t>ASMS Sys Admin Virtual Training Class (up to 8 people)</t>
  </si>
  <si>
    <t>AFA-101-VC</t>
  </si>
  <si>
    <t>AFA Foundations Virtual Training Class (up to 8 people)</t>
  </si>
  <si>
    <t>3000.0</t>
  </si>
  <si>
    <t>AFF-101-VC</t>
  </si>
  <si>
    <t>AFF Foundations Virtual Training Class (for certified AFA, up to 8 people)</t>
  </si>
  <si>
    <t>ABF-101-VC</t>
  </si>
  <si>
    <t>AppViz Foundations Virtual Training Class (up to 8 people)</t>
  </si>
  <si>
    <t>ACF-101-VC</t>
  </si>
  <si>
    <t>ASMS Cloud Security Foundations Virtual Class (up to 8 people)</t>
  </si>
  <si>
    <t>ATL-AUD030</t>
  </si>
  <si>
    <t>AlgoSec Audit License 30 Reports for One Year</t>
  </si>
  <si>
    <t>ATL-AUD050</t>
  </si>
  <si>
    <t>AlgoSec Audit License 50 Reports for One Year</t>
  </si>
  <si>
    <t>ATL-AUD100</t>
  </si>
  <si>
    <t>AlgoSec Audit License 100 Reports for One Year</t>
  </si>
  <si>
    <t>Annual</t>
  </si>
  <si>
    <t>3yr prepaid</t>
  </si>
  <si>
    <t>Extended Support</t>
  </si>
  <si>
    <t>Ratio vs Individual FW</t>
  </si>
  <si>
    <t>Cluster</t>
  </si>
  <si>
    <t>Virtual Cluster</t>
  </si>
  <si>
    <t>Virtual FW</t>
  </si>
  <si>
    <t>Branch</t>
  </si>
  <si>
    <t>Router</t>
  </si>
  <si>
    <t>Virtual Router</t>
  </si>
  <si>
    <t>Generic Device</t>
  </si>
  <si>
    <t>year 2</t>
  </si>
  <si>
    <t>year 2+3</t>
  </si>
  <si>
    <t>Appliance Warranty</t>
  </si>
  <si>
    <t>Advanced Replacement</t>
  </si>
  <si>
    <t>MSSP ratio (annual)</t>
  </si>
  <si>
    <t>ABF Vuln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</si>
</sst>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€-2]\ #,##0"/>
    <numFmt numFmtId="165" formatCode="[$-409]mmmm\ d\,\ yyyy;@"/>
    <numFmt numFmtId="166" formatCode="&quot;$&quot;#,##0.00"/>
  </numFmts>
  <fonts count="2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b/>
      <sz val="2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37437055574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73">
    <xf numFmtId="0" fontId="0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164" fontId="24" fillId="0" borderId="0"/>
    <xf numFmtId="164" fontId="24" fillId="0" borderId="0"/>
    <xf numFmtId="164" fontId="24" fillId="0" borderId="0"/>
    <xf numFmtId="164" fontId="24" fillId="0" borderId="0"/>
    <xf numFmtId="164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164" fontId="24" fillId="0" borderId="0"/>
    <xf numFmtId="164" fontId="24" fillId="0" borderId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164" fontId="24" fillId="0" borderId="0"/>
    <xf numFmtId="164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8" applyNumberFormat="0" applyFill="0" applyAlignment="0" applyProtection="0"/>
    <xf numFmtId="0" fontId="22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2" fillId="31" borderId="0" applyNumberFormat="0" applyBorder="0" applyAlignment="0" applyProtection="0"/>
    <xf numFmtId="0" fontId="24" fillId="0" borderId="0"/>
    <xf numFmtId="0" fontId="24" fillId="32" borderId="9" applyNumberFormat="0" applyFont="0" applyAlignment="0" applyProtection="0"/>
    <xf numFmtId="0" fontId="24" fillId="0" borderId="0"/>
    <xf numFmtId="0" fontId="24" fillId="0" borderId="0"/>
    <xf numFmtId="0" fontId="24" fillId="0" borderId="0"/>
  </cellStyleXfs>
  <cellXfs count="37">
    <xf numFmtId="0" fontId="0" fillId="0" borderId="0" xfId="0"/>
    <xf numFmtId="0" fontId="7" fillId="0" borderId="0" xfId="0" applyFont="1" applyAlignment="1">
      <alignment horizontal="center"/>
    </xf>
    <xf numFmtId="0" fontId="3" fillId="34" borderId="0" xfId="0" applyFont="1" applyFill="1" applyAlignment="1">
      <alignment horizontal="left"/>
    </xf>
    <xf numFmtId="0" fontId="2" fillId="33" borderId="10" xfId="0" applyFont="1" applyFill="1" applyBorder="1"/>
    <xf numFmtId="0" fontId="4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 applyAlignment="1">
      <alignment horizontal="left" vertical="top"/>
    </xf>
    <xf numFmtId="166" fontId="0" fillId="0" borderId="0" xfId="0" applyNumberFormat="1"/>
    <xf numFmtId="166" fontId="2" fillId="33" borderId="10" xfId="0" applyNumberFormat="1" applyFont="1" applyFill="1" applyBorder="1"/>
    <xf numFmtId="166" fontId="0" fillId="0" borderId="10" xfId="2" applyNumberFormat="1" applyFont="1" applyBorder="1"/>
    <xf numFmtId="166" fontId="0" fillId="0" borderId="0" xfId="2" applyNumberFormat="1" applyFont="1" applyBorder="1"/>
    <xf numFmtId="0" fontId="7" fillId="0" borderId="0" xfId="0" applyFont="1" applyAlignment="1">
      <alignment horizontal="left"/>
    </xf>
    <xf numFmtId="0" fontId="24" fillId="0" borderId="0" xfId="1427"/>
    <xf numFmtId="0" fontId="23" fillId="0" borderId="0" xfId="0" applyFont="1"/>
    <xf numFmtId="0" fontId="3" fillId="34" borderId="11" xfId="0" applyFont="1" applyFill="1" applyBorder="1" applyAlignment="1">
      <alignment horizontal="left"/>
    </xf>
    <xf numFmtId="166" fontId="0" fillId="0" borderId="12" xfId="2" applyNumberFormat="1" applyFont="1" applyBorder="1"/>
    <xf numFmtId="0" fontId="0" fillId="34" borderId="0" xfId="0" applyFill="1"/>
    <xf numFmtId="166" fontId="0" fillId="0" borderId="10" xfId="0" applyNumberFormat="1" applyBorder="1"/>
    <xf numFmtId="0" fontId="24" fillId="0" borderId="10" xfId="1427" applyBorder="1"/>
    <xf numFmtId="49" fontId="0" fillId="0" borderId="0" xfId="0" applyNumberFormat="1"/>
    <xf numFmtId="0" fontId="24" fillId="0" borderId="10" xfId="1470" applyBorder="1"/>
    <xf numFmtId="0" fontId="24" fillId="0" borderId="0" xfId="1470"/>
    <xf numFmtId="0" fontId="2" fillId="35" borderId="10" xfId="0" applyFont="1" applyFill="1" applyBorder="1"/>
    <xf numFmtId="166" fontId="2" fillId="35" borderId="10" xfId="0" applyNumberFormat="1" applyFont="1" applyFill="1" applyBorder="1"/>
    <xf numFmtId="0" fontId="24" fillId="0" borderId="10" xfId="1471" applyBorder="1"/>
    <xf numFmtId="0" fontId="24" fillId="0" borderId="13" xfId="1471" applyBorder="1"/>
    <xf numFmtId="0" fontId="24" fillId="0" borderId="10" xfId="1472" applyBorder="1"/>
    <xf numFmtId="1" fontId="0" fillId="0" borderId="10" xfId="2" applyNumberFormat="1" applyFont="1" applyBorder="1"/>
    <xf numFmtId="166" fontId="0" fillId="0" borderId="13" xfId="0" applyNumberFormat="1" applyBorder="1"/>
    <xf numFmtId="0" fontId="3" fillId="34" borderId="13" xfId="0" applyFont="1" applyFill="1" applyBorder="1" applyAlignment="1">
      <alignment horizontal="left"/>
    </xf>
    <xf numFmtId="0" fontId="3" fillId="34" borderId="13" xfId="0" applyFont="1" applyFill="1" applyBorder="1" applyAlignment="1">
      <alignment horizontal="left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3" fillId="34" borderId="14" xfId="0" applyFont="1" applyFill="1" applyBorder="1" applyAlignment="1">
      <alignment horizontal="left"/>
    </xf>
  </cellXfs>
  <cellStyles count="1473">
    <cellStyle name="20% - Accent1" xfId="1445" xr:uid="{00000000-0005-0000-0000-0000A5050000}"/>
    <cellStyle name="20% - Accent2" xfId="1449" xr:uid="{00000000-0005-0000-0000-0000A9050000}"/>
    <cellStyle name="20% - Accent3" xfId="1453" xr:uid="{00000000-0005-0000-0000-0000AD050000}"/>
    <cellStyle name="20% - Accent4" xfId="1457" xr:uid="{00000000-0005-0000-0000-0000B1050000}"/>
    <cellStyle name="20% - Accent5" xfId="1461" xr:uid="{00000000-0005-0000-0000-0000B5050000}"/>
    <cellStyle name="20% - Accent6" xfId="1465" xr:uid="{00000000-0005-0000-0000-0000B9050000}"/>
    <cellStyle name="40% - Accent1" xfId="1446" xr:uid="{00000000-0005-0000-0000-0000A6050000}"/>
    <cellStyle name="40% - Accent2" xfId="1450" xr:uid="{00000000-0005-0000-0000-0000AA050000}"/>
    <cellStyle name="40% - Accent3" xfId="1454" xr:uid="{00000000-0005-0000-0000-0000AE050000}"/>
    <cellStyle name="40% - Accent4" xfId="1458" xr:uid="{00000000-0005-0000-0000-0000B2050000}"/>
    <cellStyle name="40% - Accent5" xfId="1462" xr:uid="{00000000-0005-0000-0000-0000B6050000}"/>
    <cellStyle name="40% - Accent6" xfId="1466" xr:uid="{00000000-0005-0000-0000-0000BA050000}"/>
    <cellStyle name="60% - Accent1" xfId="1447" xr:uid="{00000000-0005-0000-0000-0000A7050000}"/>
    <cellStyle name="60% - Accent2" xfId="1451" xr:uid="{00000000-0005-0000-0000-0000AB050000}"/>
    <cellStyle name="60% - Accent3" xfId="1455" xr:uid="{00000000-0005-0000-0000-0000AF050000}"/>
    <cellStyle name="60% - Accent4" xfId="1459" xr:uid="{00000000-0005-0000-0000-0000B3050000}"/>
    <cellStyle name="60% - Accent5" xfId="1463" xr:uid="{00000000-0005-0000-0000-0000B7050000}"/>
    <cellStyle name="60% - Accent6" xfId="1467" xr:uid="{00000000-0005-0000-0000-0000BB050000}"/>
    <cellStyle name="Accent1" xfId="1444" xr:uid="{00000000-0005-0000-0000-0000A4050000}"/>
    <cellStyle name="Accent2" xfId="1448" xr:uid="{00000000-0005-0000-0000-0000A8050000}"/>
    <cellStyle name="Accent3" xfId="1452" xr:uid="{00000000-0005-0000-0000-0000AC050000}"/>
    <cellStyle name="Accent4" xfId="1456" xr:uid="{00000000-0005-0000-0000-0000B0050000}"/>
    <cellStyle name="Accent5" xfId="1460" xr:uid="{00000000-0005-0000-0000-0000B4050000}"/>
    <cellStyle name="Accent6" xfId="1464" xr:uid="{00000000-0005-0000-0000-0000B8050000}"/>
    <cellStyle name="Bad" xfId="1434" xr:uid="{00000000-0005-0000-0000-00009A050000}"/>
    <cellStyle name="Calculation" xfId="1438" xr:uid="{00000000-0005-0000-0000-00009E050000}"/>
    <cellStyle name="Check Cell" xfId="1440" xr:uid="{00000000-0005-0000-0000-0000A005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Currency 2" xfId="9" xr:uid="{00000000-0005-0000-0000-000009000000}"/>
    <cellStyle name="Currency 2 10" xfId="430" xr:uid="{00000000-0005-0000-0000-0000AE010000}"/>
    <cellStyle name="Currency 2 10 2" xfId="1030" xr:uid="{00000000-0005-0000-0000-000006040000}"/>
    <cellStyle name="Currency 2 11" xfId="230" xr:uid="{00000000-0005-0000-0000-0000E6000000}"/>
    <cellStyle name="Currency 2 12" xfId="830" xr:uid="{00000000-0005-0000-0000-00003E030000}"/>
    <cellStyle name="Currency 2 2" xfId="44" xr:uid="{00000000-0005-0000-0000-00002C000000}"/>
    <cellStyle name="Currency 2 2 2" xfId="86" xr:uid="{00000000-0005-0000-0000-000056000000}"/>
    <cellStyle name="Currency 2 2 2 2" xfId="169" xr:uid="{00000000-0005-0000-0000-0000A9000000}"/>
    <cellStyle name="Currency 2 2 2 2 2" xfId="802" xr:uid="{00000000-0005-0000-0000-000022030000}"/>
    <cellStyle name="Currency 2 2 2 2 2 2" xfId="1402" xr:uid="{00000000-0005-0000-0000-00007A050000}"/>
    <cellStyle name="Currency 2 2 2 2 3" xfId="602" xr:uid="{00000000-0005-0000-0000-00005A020000}"/>
    <cellStyle name="Currency 2 2 2 2 3 2" xfId="1202" xr:uid="{00000000-0005-0000-0000-0000B2040000}"/>
    <cellStyle name="Currency 2 2 2 2 4" xfId="402" xr:uid="{00000000-0005-0000-0000-000092010000}"/>
    <cellStyle name="Currency 2 2 2 2 5" xfId="1002" xr:uid="{00000000-0005-0000-0000-0000EA030000}"/>
    <cellStyle name="Currency 2 2 2 3" xfId="731" xr:uid="{00000000-0005-0000-0000-0000DB020000}"/>
    <cellStyle name="Currency 2 2 2 3 2" xfId="1331" xr:uid="{00000000-0005-0000-0000-000033050000}"/>
    <cellStyle name="Currency 2 2 2 4" xfId="565" xr:uid="{00000000-0005-0000-0000-000035020000}"/>
    <cellStyle name="Currency 2 2 2 4 2" xfId="1165" xr:uid="{00000000-0005-0000-0000-00008D040000}"/>
    <cellStyle name="Currency 2 2 2 5" xfId="331" xr:uid="{00000000-0005-0000-0000-00004B010000}"/>
    <cellStyle name="Currency 2 2 2 6" xfId="931" xr:uid="{00000000-0005-0000-0000-0000A3030000}"/>
    <cellStyle name="Currency 2 2 3" xfId="130" xr:uid="{00000000-0005-0000-0000-000082000000}"/>
    <cellStyle name="Currency 2 2 3 2" xfId="695" xr:uid="{00000000-0005-0000-0000-0000B7020000}"/>
    <cellStyle name="Currency 2 2 3 2 2" xfId="1295" xr:uid="{00000000-0005-0000-0000-00000F050000}"/>
    <cellStyle name="Currency 2 2 3 3" xfId="529" xr:uid="{00000000-0005-0000-0000-000011020000}"/>
    <cellStyle name="Currency 2 2 3 3 2" xfId="1129" xr:uid="{00000000-0005-0000-0000-000069040000}"/>
    <cellStyle name="Currency 2 2 3 4" xfId="295" xr:uid="{00000000-0005-0000-0000-000027010000}"/>
    <cellStyle name="Currency 2 2 3 5" xfId="895" xr:uid="{00000000-0005-0000-0000-00007F030000}"/>
    <cellStyle name="Currency 2 2 4" xfId="186" xr:uid="{00000000-0005-0000-0000-0000BA000000}"/>
    <cellStyle name="Currency 2 2 4 2" xfId="758" xr:uid="{00000000-0005-0000-0000-0000F6020000}"/>
    <cellStyle name="Currency 2 2 4 2 2" xfId="1358" xr:uid="{00000000-0005-0000-0000-00004E050000}"/>
    <cellStyle name="Currency 2 2 4 3" xfId="484" xr:uid="{00000000-0005-0000-0000-0000E4010000}"/>
    <cellStyle name="Currency 2 2 4 3 2" xfId="1084" xr:uid="{00000000-0005-0000-0000-00003C040000}"/>
    <cellStyle name="Currency 2 2 4 4" xfId="358" xr:uid="{00000000-0005-0000-0000-000066010000}"/>
    <cellStyle name="Currency 2 2 4 5" xfId="958" xr:uid="{00000000-0005-0000-0000-0000BE030000}"/>
    <cellStyle name="Currency 2 2 5" xfId="648" xr:uid="{00000000-0005-0000-0000-000088020000}"/>
    <cellStyle name="Currency 2 2 5 2" xfId="1248" xr:uid="{00000000-0005-0000-0000-0000E0040000}"/>
    <cellStyle name="Currency 2 2 6" xfId="448" xr:uid="{00000000-0005-0000-0000-0000C0010000}"/>
    <cellStyle name="Currency 2 2 6 2" xfId="1048" xr:uid="{00000000-0005-0000-0000-000018040000}"/>
    <cellStyle name="Currency 2 2 7" xfId="248" xr:uid="{00000000-0005-0000-0000-0000F8000000}"/>
    <cellStyle name="Currency 2 2 8" xfId="848" xr:uid="{00000000-0005-0000-0000-000050030000}"/>
    <cellStyle name="Currency 2 3" xfId="35" xr:uid="{00000000-0005-0000-0000-000023000000}"/>
    <cellStyle name="Currency 2 3 2" xfId="77" xr:uid="{00000000-0005-0000-0000-00004D000000}"/>
    <cellStyle name="Currency 2 3 2 2" xfId="160" xr:uid="{00000000-0005-0000-0000-0000A0000000}"/>
    <cellStyle name="Currency 2 3 2 2 2" xfId="793" xr:uid="{00000000-0005-0000-0000-000019030000}"/>
    <cellStyle name="Currency 2 3 2 2 2 2" xfId="1393" xr:uid="{00000000-0005-0000-0000-000071050000}"/>
    <cellStyle name="Currency 2 3 2 2 3" xfId="593" xr:uid="{00000000-0005-0000-0000-000051020000}"/>
    <cellStyle name="Currency 2 3 2 2 3 2" xfId="1193" xr:uid="{00000000-0005-0000-0000-0000A9040000}"/>
    <cellStyle name="Currency 2 3 2 2 4" xfId="393" xr:uid="{00000000-0005-0000-0000-000089010000}"/>
    <cellStyle name="Currency 2 3 2 2 5" xfId="993" xr:uid="{00000000-0005-0000-0000-0000E1030000}"/>
    <cellStyle name="Currency 2 3 2 3" xfId="722" xr:uid="{00000000-0005-0000-0000-0000D2020000}"/>
    <cellStyle name="Currency 2 3 2 3 2" xfId="1322" xr:uid="{00000000-0005-0000-0000-00002A050000}"/>
    <cellStyle name="Currency 2 3 2 4" xfId="556" xr:uid="{00000000-0005-0000-0000-00002C020000}"/>
    <cellStyle name="Currency 2 3 2 4 2" xfId="1156" xr:uid="{00000000-0005-0000-0000-000084040000}"/>
    <cellStyle name="Currency 2 3 2 5" xfId="322" xr:uid="{00000000-0005-0000-0000-000042010000}"/>
    <cellStyle name="Currency 2 3 2 6" xfId="922" xr:uid="{00000000-0005-0000-0000-00009A030000}"/>
    <cellStyle name="Currency 2 3 3" xfId="121" xr:uid="{00000000-0005-0000-0000-000079000000}"/>
    <cellStyle name="Currency 2 3 3 2" xfId="686" xr:uid="{00000000-0005-0000-0000-0000AE020000}"/>
    <cellStyle name="Currency 2 3 3 2 2" xfId="1286" xr:uid="{00000000-0005-0000-0000-000006050000}"/>
    <cellStyle name="Currency 2 3 3 3" xfId="520" xr:uid="{00000000-0005-0000-0000-000008020000}"/>
    <cellStyle name="Currency 2 3 3 3 2" xfId="1120" xr:uid="{00000000-0005-0000-0000-000060040000}"/>
    <cellStyle name="Currency 2 3 3 4" xfId="286" xr:uid="{00000000-0005-0000-0000-00001E010000}"/>
    <cellStyle name="Currency 2 3 3 5" xfId="886" xr:uid="{00000000-0005-0000-0000-000076030000}"/>
    <cellStyle name="Currency 2 3 4" xfId="206" xr:uid="{00000000-0005-0000-0000-0000CE000000}"/>
    <cellStyle name="Currency 2 3 4 2" xfId="776" xr:uid="{00000000-0005-0000-0000-000008030000}"/>
    <cellStyle name="Currency 2 3 4 2 2" xfId="1376" xr:uid="{00000000-0005-0000-0000-000060050000}"/>
    <cellStyle name="Currency 2 3 4 3" xfId="475" xr:uid="{00000000-0005-0000-0000-0000DB010000}"/>
    <cellStyle name="Currency 2 3 4 3 2" xfId="1075" xr:uid="{00000000-0005-0000-0000-000033040000}"/>
    <cellStyle name="Currency 2 3 4 4" xfId="376" xr:uid="{00000000-0005-0000-0000-000078010000}"/>
    <cellStyle name="Currency 2 3 4 5" xfId="976" xr:uid="{00000000-0005-0000-0000-0000D0030000}"/>
    <cellStyle name="Currency 2 3 5" xfId="639" xr:uid="{00000000-0005-0000-0000-00007F020000}"/>
    <cellStyle name="Currency 2 3 5 2" xfId="1239" xr:uid="{00000000-0005-0000-0000-0000D7040000}"/>
    <cellStyle name="Currency 2 3 6" xfId="439" xr:uid="{00000000-0005-0000-0000-0000B7010000}"/>
    <cellStyle name="Currency 2 3 6 2" xfId="1039" xr:uid="{00000000-0005-0000-0000-00000F040000}"/>
    <cellStyle name="Currency 2 3 7" xfId="239" xr:uid="{00000000-0005-0000-0000-0000EF000000}"/>
    <cellStyle name="Currency 2 3 8" xfId="839" xr:uid="{00000000-0005-0000-0000-000047030000}"/>
    <cellStyle name="Currency 2 4" xfId="53" xr:uid="{00000000-0005-0000-0000-000035000000}"/>
    <cellStyle name="Currency 2 4 2" xfId="95" xr:uid="{00000000-0005-0000-0000-00005F000000}"/>
    <cellStyle name="Currency 2 4 2 2" xfId="178" xr:uid="{00000000-0005-0000-0000-0000B2000000}"/>
    <cellStyle name="Currency 2 4 2 2 2" xfId="811" xr:uid="{00000000-0005-0000-0000-00002B030000}"/>
    <cellStyle name="Currency 2 4 2 2 2 2" xfId="1411" xr:uid="{00000000-0005-0000-0000-000083050000}"/>
    <cellStyle name="Currency 2 4 2 2 3" xfId="611" xr:uid="{00000000-0005-0000-0000-000063020000}"/>
    <cellStyle name="Currency 2 4 2 2 3 2" xfId="1211" xr:uid="{00000000-0005-0000-0000-0000BB040000}"/>
    <cellStyle name="Currency 2 4 2 2 4" xfId="411" xr:uid="{00000000-0005-0000-0000-00009B010000}"/>
    <cellStyle name="Currency 2 4 2 2 5" xfId="1011" xr:uid="{00000000-0005-0000-0000-0000F3030000}"/>
    <cellStyle name="Currency 2 4 2 3" xfId="740" xr:uid="{00000000-0005-0000-0000-0000E4020000}"/>
    <cellStyle name="Currency 2 4 2 3 2" xfId="1340" xr:uid="{00000000-0005-0000-0000-00003C050000}"/>
    <cellStyle name="Currency 2 4 2 4" xfId="574" xr:uid="{00000000-0005-0000-0000-00003E020000}"/>
    <cellStyle name="Currency 2 4 2 4 2" xfId="1174" xr:uid="{00000000-0005-0000-0000-000096040000}"/>
    <cellStyle name="Currency 2 4 2 5" xfId="340" xr:uid="{00000000-0005-0000-0000-000054010000}"/>
    <cellStyle name="Currency 2 4 2 6" xfId="940" xr:uid="{00000000-0005-0000-0000-0000AC030000}"/>
    <cellStyle name="Currency 2 4 3" xfId="139" xr:uid="{00000000-0005-0000-0000-00008B000000}"/>
    <cellStyle name="Currency 2 4 3 2" xfId="704" xr:uid="{00000000-0005-0000-0000-0000C0020000}"/>
    <cellStyle name="Currency 2 4 3 2 2" xfId="1304" xr:uid="{00000000-0005-0000-0000-000018050000}"/>
    <cellStyle name="Currency 2 4 3 3" xfId="538" xr:uid="{00000000-0005-0000-0000-00001A020000}"/>
    <cellStyle name="Currency 2 4 3 3 2" xfId="1138" xr:uid="{00000000-0005-0000-0000-000072040000}"/>
    <cellStyle name="Currency 2 4 3 4" xfId="304" xr:uid="{00000000-0005-0000-0000-000030010000}"/>
    <cellStyle name="Currency 2 4 3 5" xfId="904" xr:uid="{00000000-0005-0000-0000-000088030000}"/>
    <cellStyle name="Currency 2 4 4" xfId="198" xr:uid="{00000000-0005-0000-0000-0000C6000000}"/>
    <cellStyle name="Currency 2 4 4 2" xfId="753" xr:uid="{00000000-0005-0000-0000-0000F1020000}"/>
    <cellStyle name="Currency 2 4 4 2 2" xfId="1353" xr:uid="{00000000-0005-0000-0000-000049050000}"/>
    <cellStyle name="Currency 2 4 4 3" xfId="493" xr:uid="{00000000-0005-0000-0000-0000ED010000}"/>
    <cellStyle name="Currency 2 4 4 3 2" xfId="1093" xr:uid="{00000000-0005-0000-0000-000045040000}"/>
    <cellStyle name="Currency 2 4 4 4" xfId="353" xr:uid="{00000000-0005-0000-0000-000061010000}"/>
    <cellStyle name="Currency 2 4 4 5" xfId="953" xr:uid="{00000000-0005-0000-0000-0000B9030000}"/>
    <cellStyle name="Currency 2 4 5" xfId="657" xr:uid="{00000000-0005-0000-0000-000091020000}"/>
    <cellStyle name="Currency 2 4 5 2" xfId="1257" xr:uid="{00000000-0005-0000-0000-0000E9040000}"/>
    <cellStyle name="Currency 2 4 6" xfId="457" xr:uid="{00000000-0005-0000-0000-0000C9010000}"/>
    <cellStyle name="Currency 2 4 6 2" xfId="1057" xr:uid="{00000000-0005-0000-0000-000021040000}"/>
    <cellStyle name="Currency 2 4 7" xfId="257" xr:uid="{00000000-0005-0000-0000-000001010000}"/>
    <cellStyle name="Currency 2 4 8" xfId="857" xr:uid="{00000000-0005-0000-0000-000059030000}"/>
    <cellStyle name="Currency 2 5" xfId="68" xr:uid="{00000000-0005-0000-0000-000044000000}"/>
    <cellStyle name="Currency 2 5 2" xfId="151" xr:uid="{00000000-0005-0000-0000-000097000000}"/>
    <cellStyle name="Currency 2 5 2 2" xfId="784" xr:uid="{00000000-0005-0000-0000-000010030000}"/>
    <cellStyle name="Currency 2 5 2 2 2" xfId="1384" xr:uid="{00000000-0005-0000-0000-000068050000}"/>
    <cellStyle name="Currency 2 5 2 3" xfId="584" xr:uid="{00000000-0005-0000-0000-000048020000}"/>
    <cellStyle name="Currency 2 5 2 3 2" xfId="1184" xr:uid="{00000000-0005-0000-0000-0000A0040000}"/>
    <cellStyle name="Currency 2 5 2 4" xfId="384" xr:uid="{00000000-0005-0000-0000-000080010000}"/>
    <cellStyle name="Currency 2 5 2 5" xfId="984" xr:uid="{00000000-0005-0000-0000-0000D8030000}"/>
    <cellStyle name="Currency 2 5 3" xfId="713" xr:uid="{00000000-0005-0000-0000-0000C9020000}"/>
    <cellStyle name="Currency 2 5 3 2" xfId="1313" xr:uid="{00000000-0005-0000-0000-000021050000}"/>
    <cellStyle name="Currency 2 5 4" xfId="547" xr:uid="{00000000-0005-0000-0000-000023020000}"/>
    <cellStyle name="Currency 2 5 4 2" xfId="1147" xr:uid="{00000000-0005-0000-0000-00007B040000}"/>
    <cellStyle name="Currency 2 5 5" xfId="313" xr:uid="{00000000-0005-0000-0000-000039010000}"/>
    <cellStyle name="Currency 2 5 6" xfId="913" xr:uid="{00000000-0005-0000-0000-000091030000}"/>
    <cellStyle name="Currency 2 6" xfId="24" xr:uid="{00000000-0005-0000-0000-000018000000}"/>
    <cellStyle name="Currency 2 6 2" xfId="219" xr:uid="{00000000-0005-0000-0000-0000DB000000}"/>
    <cellStyle name="Currency 2 6 2 2" xfId="821" xr:uid="{00000000-0005-0000-0000-000035030000}"/>
    <cellStyle name="Currency 2 6 2 2 2" xfId="1421" xr:uid="{00000000-0005-0000-0000-00008D050000}"/>
    <cellStyle name="Currency 2 6 2 3" xfId="621" xr:uid="{00000000-0005-0000-0000-00006D020000}"/>
    <cellStyle name="Currency 2 6 2 3 2" xfId="1221" xr:uid="{00000000-0005-0000-0000-0000C5040000}"/>
    <cellStyle name="Currency 2 6 2 4" xfId="421" xr:uid="{00000000-0005-0000-0000-0000A5010000}"/>
    <cellStyle name="Currency 2 6 2 5" xfId="1021" xr:uid="{00000000-0005-0000-0000-0000FD030000}"/>
    <cellStyle name="Currency 2 6 3" xfId="677" xr:uid="{00000000-0005-0000-0000-0000A5020000}"/>
    <cellStyle name="Currency 2 6 3 2" xfId="1277" xr:uid="{00000000-0005-0000-0000-0000FD040000}"/>
    <cellStyle name="Currency 2 6 4" xfId="511" xr:uid="{00000000-0005-0000-0000-0000FF010000}"/>
    <cellStyle name="Currency 2 6 4 2" xfId="1111" xr:uid="{00000000-0005-0000-0000-000057040000}"/>
    <cellStyle name="Currency 2 6 5" xfId="277" xr:uid="{00000000-0005-0000-0000-000015010000}"/>
    <cellStyle name="Currency 2 6 6" xfId="877" xr:uid="{00000000-0005-0000-0000-00006D030000}"/>
    <cellStyle name="Currency 2 7" xfId="109" xr:uid="{00000000-0005-0000-0000-00006D000000}"/>
    <cellStyle name="Currency 2 7 2" xfId="667" xr:uid="{00000000-0005-0000-0000-00009B020000}"/>
    <cellStyle name="Currency 2 7 2 2" xfId="1267" xr:uid="{00000000-0005-0000-0000-0000F3040000}"/>
    <cellStyle name="Currency 2 7 3" xfId="502" xr:uid="{00000000-0005-0000-0000-0000F6010000}"/>
    <cellStyle name="Currency 2 7 3 2" xfId="1102" xr:uid="{00000000-0005-0000-0000-00004E040000}"/>
    <cellStyle name="Currency 2 7 4" xfId="267" xr:uid="{00000000-0005-0000-0000-00000B010000}"/>
    <cellStyle name="Currency 2 7 5" xfId="867" xr:uid="{00000000-0005-0000-0000-000063030000}"/>
    <cellStyle name="Currency 2 8" xfId="194" xr:uid="{00000000-0005-0000-0000-0000C2000000}"/>
    <cellStyle name="Currency 2 8 2" xfId="763" xr:uid="{00000000-0005-0000-0000-0000FB020000}"/>
    <cellStyle name="Currency 2 8 2 2" xfId="1363" xr:uid="{00000000-0005-0000-0000-000053050000}"/>
    <cellStyle name="Currency 2 8 3" xfId="466" xr:uid="{00000000-0005-0000-0000-0000D2010000}"/>
    <cellStyle name="Currency 2 8 3 2" xfId="1066" xr:uid="{00000000-0005-0000-0000-00002A040000}"/>
    <cellStyle name="Currency 2 8 4" xfId="363" xr:uid="{00000000-0005-0000-0000-00006B010000}"/>
    <cellStyle name="Currency 2 8 5" xfId="963" xr:uid="{00000000-0005-0000-0000-0000C3030000}"/>
    <cellStyle name="Currency 2 9" xfId="630" xr:uid="{00000000-0005-0000-0000-000076020000}"/>
    <cellStyle name="Currency 2 9 2" xfId="1230" xr:uid="{00000000-0005-0000-0000-0000CE040000}"/>
    <cellStyle name="Currency 3" xfId="26" xr:uid="{00000000-0005-0000-0000-00001A000000}"/>
    <cellStyle name="Explanatory Text" xfId="1442" xr:uid="{00000000-0005-0000-0000-0000A2050000}"/>
    <cellStyle name="Good" xfId="1433" xr:uid="{00000000-0005-0000-0000-000099050000}"/>
    <cellStyle name="Heading 1" xfId="1429" xr:uid="{00000000-0005-0000-0000-000095050000}"/>
    <cellStyle name="Heading 2" xfId="1430" xr:uid="{00000000-0005-0000-0000-000096050000}"/>
    <cellStyle name="Heading 3" xfId="1431" xr:uid="{00000000-0005-0000-0000-000097050000}"/>
    <cellStyle name="Heading 4" xfId="1432" xr:uid="{00000000-0005-0000-0000-000098050000}"/>
    <cellStyle name="Input" xfId="1436" xr:uid="{00000000-0005-0000-0000-00009C050000}"/>
    <cellStyle name="Linked Cell" xfId="1439" xr:uid="{00000000-0005-0000-0000-00009F050000}"/>
    <cellStyle name="Neutral" xfId="1435" xr:uid="{00000000-0005-0000-0000-00009B050000}"/>
    <cellStyle name="Normal" xfId="0" builtinId="0"/>
    <cellStyle name="Normal 10" xfId="20" xr:uid="{00000000-0005-0000-0000-000014000000}"/>
    <cellStyle name="Normal 10 2" xfId="101" xr:uid="{00000000-0005-0000-0000-000065000000}"/>
    <cellStyle name="Normal 10 2 2" xfId="184" xr:uid="{00000000-0005-0000-0000-0000B8000000}"/>
    <cellStyle name="Normal 10 2 2 2" xfId="817" xr:uid="{00000000-0005-0000-0000-000031030000}"/>
    <cellStyle name="Normal 10 2 2 2 2" xfId="1417" xr:uid="{00000000-0005-0000-0000-000089050000}"/>
    <cellStyle name="Normal 10 2 2 3" xfId="617" xr:uid="{00000000-0005-0000-0000-000069020000}"/>
    <cellStyle name="Normal 10 2 2 3 2" xfId="1217" xr:uid="{00000000-0005-0000-0000-0000C1040000}"/>
    <cellStyle name="Normal 10 2 2 4" xfId="417" xr:uid="{00000000-0005-0000-0000-0000A1010000}"/>
    <cellStyle name="Normal 10 2 2 5" xfId="1017" xr:uid="{00000000-0005-0000-0000-0000F9030000}"/>
    <cellStyle name="Normal 10 2 3" xfId="746" xr:uid="{00000000-0005-0000-0000-0000EA020000}"/>
    <cellStyle name="Normal 10 2 3 2" xfId="1346" xr:uid="{00000000-0005-0000-0000-000042050000}"/>
    <cellStyle name="Normal 10 2 4" xfId="580" xr:uid="{00000000-0005-0000-0000-000044020000}"/>
    <cellStyle name="Normal 10 2 4 2" xfId="1180" xr:uid="{00000000-0005-0000-0000-00009C040000}"/>
    <cellStyle name="Normal 10 2 5" xfId="346" xr:uid="{00000000-0005-0000-0000-00005A010000}"/>
    <cellStyle name="Normal 10 2 6" xfId="946" xr:uid="{00000000-0005-0000-0000-0000B2030000}"/>
    <cellStyle name="Normal 11" xfId="59" xr:uid="{00000000-0005-0000-0000-00003B000000}"/>
    <cellStyle name="Normal 12" xfId="62" xr:uid="{00000000-0005-0000-0000-00003E000000}"/>
    <cellStyle name="Normal 13" xfId="60" xr:uid="{00000000-0005-0000-0000-00003C000000}"/>
    <cellStyle name="Normal 14" xfId="63" xr:uid="{00000000-0005-0000-0000-00003F000000}"/>
    <cellStyle name="Normal 15" xfId="61" xr:uid="{00000000-0005-0000-0000-00003D000000}"/>
    <cellStyle name="Normal 16" xfId="64" xr:uid="{00000000-0005-0000-0000-000040000000}"/>
    <cellStyle name="Normal 17" xfId="102" xr:uid="{00000000-0005-0000-0000-000066000000}"/>
    <cellStyle name="Normal 18" xfId="19" xr:uid="{00000000-0005-0000-0000-000013000000}"/>
    <cellStyle name="Normal 19" xfId="31" xr:uid="{00000000-0005-0000-0000-00001F000000}"/>
    <cellStyle name="Normal 2" xfId="6" xr:uid="{00000000-0005-0000-0000-000006000000}"/>
    <cellStyle name="Normal 2 10" xfId="427" xr:uid="{00000000-0005-0000-0000-0000AB010000}"/>
    <cellStyle name="Normal 2 10 2" xfId="1027" xr:uid="{00000000-0005-0000-0000-000003040000}"/>
    <cellStyle name="Normal 2 11" xfId="227" xr:uid="{00000000-0005-0000-0000-0000E3000000}"/>
    <cellStyle name="Normal 2 12" xfId="827" xr:uid="{00000000-0005-0000-0000-00003B030000}"/>
    <cellStyle name="Normal 2 2" xfId="41" xr:uid="{00000000-0005-0000-0000-000029000000}"/>
    <cellStyle name="Normal 2 2 2" xfId="83" xr:uid="{00000000-0005-0000-0000-000053000000}"/>
    <cellStyle name="Normal 2 2 2 2" xfId="166" xr:uid="{00000000-0005-0000-0000-0000A6000000}"/>
    <cellStyle name="Normal 2 2 2 2 2" xfId="799" xr:uid="{00000000-0005-0000-0000-00001F030000}"/>
    <cellStyle name="Normal 2 2 2 2 2 2" xfId="1399" xr:uid="{00000000-0005-0000-0000-000077050000}"/>
    <cellStyle name="Normal 2 2 2 2 3" xfId="599" xr:uid="{00000000-0005-0000-0000-000057020000}"/>
    <cellStyle name="Normal 2 2 2 2 3 2" xfId="1199" xr:uid="{00000000-0005-0000-0000-0000AF040000}"/>
    <cellStyle name="Normal 2 2 2 2 4" xfId="399" xr:uid="{00000000-0005-0000-0000-00008F010000}"/>
    <cellStyle name="Normal 2 2 2 2 5" xfId="999" xr:uid="{00000000-0005-0000-0000-0000E7030000}"/>
    <cellStyle name="Normal 2 2 2 3" xfId="728" xr:uid="{00000000-0005-0000-0000-0000D8020000}"/>
    <cellStyle name="Normal 2 2 2 3 2" xfId="1328" xr:uid="{00000000-0005-0000-0000-000030050000}"/>
    <cellStyle name="Normal 2 2 2 4" xfId="562" xr:uid="{00000000-0005-0000-0000-000032020000}"/>
    <cellStyle name="Normal 2 2 2 4 2" xfId="1162" xr:uid="{00000000-0005-0000-0000-00008A040000}"/>
    <cellStyle name="Normal 2 2 2 5" xfId="328" xr:uid="{00000000-0005-0000-0000-000048010000}"/>
    <cellStyle name="Normal 2 2 2 6" xfId="928" xr:uid="{00000000-0005-0000-0000-0000A0030000}"/>
    <cellStyle name="Normal 2 2 3" xfId="127" xr:uid="{00000000-0005-0000-0000-00007F000000}"/>
    <cellStyle name="Normal 2 2 3 2" xfId="692" xr:uid="{00000000-0005-0000-0000-0000B4020000}"/>
    <cellStyle name="Normal 2 2 3 2 2" xfId="1292" xr:uid="{00000000-0005-0000-0000-00000C050000}"/>
    <cellStyle name="Normal 2 2 3 3" xfId="526" xr:uid="{00000000-0005-0000-0000-00000E020000}"/>
    <cellStyle name="Normal 2 2 3 3 2" xfId="1126" xr:uid="{00000000-0005-0000-0000-000066040000}"/>
    <cellStyle name="Normal 2 2 3 4" xfId="292" xr:uid="{00000000-0005-0000-0000-000024010000}"/>
    <cellStyle name="Normal 2 2 3 5" xfId="892" xr:uid="{00000000-0005-0000-0000-00007C030000}"/>
    <cellStyle name="Normal 2 2 4" xfId="211" xr:uid="{00000000-0005-0000-0000-0000D3000000}"/>
    <cellStyle name="Normal 2 2 4 2" xfId="760" xr:uid="{00000000-0005-0000-0000-0000F8020000}"/>
    <cellStyle name="Normal 2 2 4 2 2" xfId="1360" xr:uid="{00000000-0005-0000-0000-000050050000}"/>
    <cellStyle name="Normal 2 2 4 3" xfId="481" xr:uid="{00000000-0005-0000-0000-0000E1010000}"/>
    <cellStyle name="Normal 2 2 4 3 2" xfId="1081" xr:uid="{00000000-0005-0000-0000-000039040000}"/>
    <cellStyle name="Normal 2 2 4 4" xfId="360" xr:uid="{00000000-0005-0000-0000-000068010000}"/>
    <cellStyle name="Normal 2 2 4 5" xfId="960" xr:uid="{00000000-0005-0000-0000-0000C0030000}"/>
    <cellStyle name="Normal 2 2 5" xfId="645" xr:uid="{00000000-0005-0000-0000-000085020000}"/>
    <cellStyle name="Normal 2 2 5 2" xfId="1245" xr:uid="{00000000-0005-0000-0000-0000DD040000}"/>
    <cellStyle name="Normal 2 2 6" xfId="445" xr:uid="{00000000-0005-0000-0000-0000BD010000}"/>
    <cellStyle name="Normal 2 2 6 2" xfId="1045" xr:uid="{00000000-0005-0000-0000-000015040000}"/>
    <cellStyle name="Normal 2 2 7" xfId="245" xr:uid="{00000000-0005-0000-0000-0000F5000000}"/>
    <cellStyle name="Normal 2 2 8" xfId="845" xr:uid="{00000000-0005-0000-0000-00004D030000}"/>
    <cellStyle name="Normal 2 3" xfId="32" xr:uid="{00000000-0005-0000-0000-000020000000}"/>
    <cellStyle name="Normal 2 3 2" xfId="74" xr:uid="{00000000-0005-0000-0000-00004A000000}"/>
    <cellStyle name="Normal 2 3 2 2" xfId="157" xr:uid="{00000000-0005-0000-0000-00009D000000}"/>
    <cellStyle name="Normal 2 3 2 2 2" xfId="790" xr:uid="{00000000-0005-0000-0000-000016030000}"/>
    <cellStyle name="Normal 2 3 2 2 2 2" xfId="1390" xr:uid="{00000000-0005-0000-0000-00006E050000}"/>
    <cellStyle name="Normal 2 3 2 2 3" xfId="590" xr:uid="{00000000-0005-0000-0000-00004E020000}"/>
    <cellStyle name="Normal 2 3 2 2 3 2" xfId="1190" xr:uid="{00000000-0005-0000-0000-0000A6040000}"/>
    <cellStyle name="Normal 2 3 2 2 4" xfId="390" xr:uid="{00000000-0005-0000-0000-000086010000}"/>
    <cellStyle name="Normal 2 3 2 2 5" xfId="990" xr:uid="{00000000-0005-0000-0000-0000DE030000}"/>
    <cellStyle name="Normal 2 3 2 3" xfId="719" xr:uid="{00000000-0005-0000-0000-0000CF020000}"/>
    <cellStyle name="Normal 2 3 2 3 2" xfId="1319" xr:uid="{00000000-0005-0000-0000-000027050000}"/>
    <cellStyle name="Normal 2 3 2 4" xfId="553" xr:uid="{00000000-0005-0000-0000-000029020000}"/>
    <cellStyle name="Normal 2 3 2 4 2" xfId="1153" xr:uid="{00000000-0005-0000-0000-000081040000}"/>
    <cellStyle name="Normal 2 3 2 5" xfId="319" xr:uid="{00000000-0005-0000-0000-00003F010000}"/>
    <cellStyle name="Normal 2 3 2 6" xfId="919" xr:uid="{00000000-0005-0000-0000-000097030000}"/>
    <cellStyle name="Normal 2 3 3" xfId="118" xr:uid="{00000000-0005-0000-0000-000076000000}"/>
    <cellStyle name="Normal 2 3 3 2" xfId="683" xr:uid="{00000000-0005-0000-0000-0000AB020000}"/>
    <cellStyle name="Normal 2 3 3 2 2" xfId="1283" xr:uid="{00000000-0005-0000-0000-000003050000}"/>
    <cellStyle name="Normal 2 3 3 3" xfId="517" xr:uid="{00000000-0005-0000-0000-000005020000}"/>
    <cellStyle name="Normal 2 3 3 3 2" xfId="1117" xr:uid="{00000000-0005-0000-0000-00005D040000}"/>
    <cellStyle name="Normal 2 3 3 4" xfId="283" xr:uid="{00000000-0005-0000-0000-00001B010000}"/>
    <cellStyle name="Normal 2 3 3 5" xfId="883" xr:uid="{00000000-0005-0000-0000-000073030000}"/>
    <cellStyle name="Normal 2 3 4" xfId="202" xr:uid="{00000000-0005-0000-0000-0000CA000000}"/>
    <cellStyle name="Normal 2 3 4 2" xfId="755" xr:uid="{00000000-0005-0000-0000-0000F3020000}"/>
    <cellStyle name="Normal 2 3 4 2 2" xfId="1355" xr:uid="{00000000-0005-0000-0000-00004B050000}"/>
    <cellStyle name="Normal 2 3 4 3" xfId="472" xr:uid="{00000000-0005-0000-0000-0000D8010000}"/>
    <cellStyle name="Normal 2 3 4 3 2" xfId="1072" xr:uid="{00000000-0005-0000-0000-000030040000}"/>
    <cellStyle name="Normal 2 3 4 4" xfId="355" xr:uid="{00000000-0005-0000-0000-000063010000}"/>
    <cellStyle name="Normal 2 3 4 5" xfId="955" xr:uid="{00000000-0005-0000-0000-0000BB030000}"/>
    <cellStyle name="Normal 2 3 5" xfId="636" xr:uid="{00000000-0005-0000-0000-00007C020000}"/>
    <cellStyle name="Normal 2 3 5 2" xfId="1236" xr:uid="{00000000-0005-0000-0000-0000D4040000}"/>
    <cellStyle name="Normal 2 3 6" xfId="436" xr:uid="{00000000-0005-0000-0000-0000B4010000}"/>
    <cellStyle name="Normal 2 3 6 2" xfId="1036" xr:uid="{00000000-0005-0000-0000-00000C040000}"/>
    <cellStyle name="Normal 2 3 7" xfId="236" xr:uid="{00000000-0005-0000-0000-0000EC000000}"/>
    <cellStyle name="Normal 2 3 8" xfId="836" xr:uid="{00000000-0005-0000-0000-000044030000}"/>
    <cellStyle name="Normal 2 4" xfId="50" xr:uid="{00000000-0005-0000-0000-000032000000}"/>
    <cellStyle name="Normal 2 4 2" xfId="92" xr:uid="{00000000-0005-0000-0000-00005C000000}"/>
    <cellStyle name="Normal 2 4 2 2" xfId="175" xr:uid="{00000000-0005-0000-0000-0000AF000000}"/>
    <cellStyle name="Normal 2 4 2 2 2" xfId="808" xr:uid="{00000000-0005-0000-0000-000028030000}"/>
    <cellStyle name="Normal 2 4 2 2 2 2" xfId="1408" xr:uid="{00000000-0005-0000-0000-000080050000}"/>
    <cellStyle name="Normal 2 4 2 2 3" xfId="608" xr:uid="{00000000-0005-0000-0000-000060020000}"/>
    <cellStyle name="Normal 2 4 2 2 3 2" xfId="1208" xr:uid="{00000000-0005-0000-0000-0000B8040000}"/>
    <cellStyle name="Normal 2 4 2 2 4" xfId="408" xr:uid="{00000000-0005-0000-0000-000098010000}"/>
    <cellStyle name="Normal 2 4 2 2 5" xfId="1008" xr:uid="{00000000-0005-0000-0000-0000F0030000}"/>
    <cellStyle name="Normal 2 4 2 3" xfId="737" xr:uid="{00000000-0005-0000-0000-0000E1020000}"/>
    <cellStyle name="Normal 2 4 2 3 2" xfId="1337" xr:uid="{00000000-0005-0000-0000-000039050000}"/>
    <cellStyle name="Normal 2 4 2 4" xfId="571" xr:uid="{00000000-0005-0000-0000-00003B020000}"/>
    <cellStyle name="Normal 2 4 2 4 2" xfId="1171" xr:uid="{00000000-0005-0000-0000-000093040000}"/>
    <cellStyle name="Normal 2 4 2 5" xfId="337" xr:uid="{00000000-0005-0000-0000-000051010000}"/>
    <cellStyle name="Normal 2 4 2 6" xfId="937" xr:uid="{00000000-0005-0000-0000-0000A9030000}"/>
    <cellStyle name="Normal 2 4 3" xfId="136" xr:uid="{00000000-0005-0000-0000-000088000000}"/>
    <cellStyle name="Normal 2 4 3 2" xfId="701" xr:uid="{00000000-0005-0000-0000-0000BD020000}"/>
    <cellStyle name="Normal 2 4 3 2 2" xfId="1301" xr:uid="{00000000-0005-0000-0000-000015050000}"/>
    <cellStyle name="Normal 2 4 3 3" xfId="535" xr:uid="{00000000-0005-0000-0000-000017020000}"/>
    <cellStyle name="Normal 2 4 3 3 2" xfId="1135" xr:uid="{00000000-0005-0000-0000-00006F040000}"/>
    <cellStyle name="Normal 2 4 3 4" xfId="301" xr:uid="{00000000-0005-0000-0000-00002D010000}"/>
    <cellStyle name="Normal 2 4 3 5" xfId="901" xr:uid="{00000000-0005-0000-0000-000085030000}"/>
    <cellStyle name="Normal 2 4 4" xfId="197" xr:uid="{00000000-0005-0000-0000-0000C5000000}"/>
    <cellStyle name="Normal 2 4 4 2" xfId="767" xr:uid="{00000000-0005-0000-0000-0000FF020000}"/>
    <cellStyle name="Normal 2 4 4 2 2" xfId="1367" xr:uid="{00000000-0005-0000-0000-000057050000}"/>
    <cellStyle name="Normal 2 4 4 3" xfId="490" xr:uid="{00000000-0005-0000-0000-0000EA010000}"/>
    <cellStyle name="Normal 2 4 4 3 2" xfId="1090" xr:uid="{00000000-0005-0000-0000-000042040000}"/>
    <cellStyle name="Normal 2 4 4 4" xfId="367" xr:uid="{00000000-0005-0000-0000-00006F010000}"/>
    <cellStyle name="Normal 2 4 4 5" xfId="967" xr:uid="{00000000-0005-0000-0000-0000C7030000}"/>
    <cellStyle name="Normal 2 4 5" xfId="654" xr:uid="{00000000-0005-0000-0000-00008E020000}"/>
    <cellStyle name="Normal 2 4 5 2" xfId="1254" xr:uid="{00000000-0005-0000-0000-0000E6040000}"/>
    <cellStyle name="Normal 2 4 6" xfId="454" xr:uid="{00000000-0005-0000-0000-0000C6010000}"/>
    <cellStyle name="Normal 2 4 6 2" xfId="1054" xr:uid="{00000000-0005-0000-0000-00001E040000}"/>
    <cellStyle name="Normal 2 4 7" xfId="254" xr:uid="{00000000-0005-0000-0000-0000FE000000}"/>
    <cellStyle name="Normal 2 4 8" xfId="854" xr:uid="{00000000-0005-0000-0000-000056030000}"/>
    <cellStyle name="Normal 2 5" xfId="65" xr:uid="{00000000-0005-0000-0000-000041000000}"/>
    <cellStyle name="Normal 2 5 2" xfId="148" xr:uid="{00000000-0005-0000-0000-000094000000}"/>
    <cellStyle name="Normal 2 5 2 2" xfId="781" xr:uid="{00000000-0005-0000-0000-00000D030000}"/>
    <cellStyle name="Normal 2 5 2 2 2" xfId="1381" xr:uid="{00000000-0005-0000-0000-000065050000}"/>
    <cellStyle name="Normal 2 5 2 3" xfId="581" xr:uid="{00000000-0005-0000-0000-000045020000}"/>
    <cellStyle name="Normal 2 5 2 3 2" xfId="1181" xr:uid="{00000000-0005-0000-0000-00009D040000}"/>
    <cellStyle name="Normal 2 5 2 4" xfId="381" xr:uid="{00000000-0005-0000-0000-00007D010000}"/>
    <cellStyle name="Normal 2 5 2 5" xfId="981" xr:uid="{00000000-0005-0000-0000-0000D5030000}"/>
    <cellStyle name="Normal 2 5 3" xfId="710" xr:uid="{00000000-0005-0000-0000-0000C6020000}"/>
    <cellStyle name="Normal 2 5 3 2" xfId="1310" xr:uid="{00000000-0005-0000-0000-00001E050000}"/>
    <cellStyle name="Normal 2 5 4" xfId="544" xr:uid="{00000000-0005-0000-0000-000020020000}"/>
    <cellStyle name="Normal 2 5 4 2" xfId="1144" xr:uid="{00000000-0005-0000-0000-000078040000}"/>
    <cellStyle name="Normal 2 5 5" xfId="310" xr:uid="{00000000-0005-0000-0000-000036010000}"/>
    <cellStyle name="Normal 2 5 6" xfId="910" xr:uid="{00000000-0005-0000-0000-00008E030000}"/>
    <cellStyle name="Normal 2 6" xfId="21" xr:uid="{00000000-0005-0000-0000-000015000000}"/>
    <cellStyle name="Normal 2 6 2" xfId="216" xr:uid="{00000000-0005-0000-0000-0000D8000000}"/>
    <cellStyle name="Normal 2 6 2 2" xfId="818" xr:uid="{00000000-0005-0000-0000-000032030000}"/>
    <cellStyle name="Normal 2 6 2 2 2" xfId="1418" xr:uid="{00000000-0005-0000-0000-00008A050000}"/>
    <cellStyle name="Normal 2 6 2 3" xfId="618" xr:uid="{00000000-0005-0000-0000-00006A020000}"/>
    <cellStyle name="Normal 2 6 2 3 2" xfId="1218" xr:uid="{00000000-0005-0000-0000-0000C2040000}"/>
    <cellStyle name="Normal 2 6 2 4" xfId="418" xr:uid="{00000000-0005-0000-0000-0000A2010000}"/>
    <cellStyle name="Normal 2 6 2 5" xfId="1018" xr:uid="{00000000-0005-0000-0000-0000FA030000}"/>
    <cellStyle name="Normal 2 6 3" xfId="674" xr:uid="{00000000-0005-0000-0000-0000A2020000}"/>
    <cellStyle name="Normal 2 6 3 2" xfId="1274" xr:uid="{00000000-0005-0000-0000-0000FA040000}"/>
    <cellStyle name="Normal 2 6 4" xfId="508" xr:uid="{00000000-0005-0000-0000-0000FC010000}"/>
    <cellStyle name="Normal 2 6 4 2" xfId="1108" xr:uid="{00000000-0005-0000-0000-000054040000}"/>
    <cellStyle name="Normal 2 6 5" xfId="274" xr:uid="{00000000-0005-0000-0000-000012010000}"/>
    <cellStyle name="Normal 2 6 6" xfId="874" xr:uid="{00000000-0005-0000-0000-00006A030000}"/>
    <cellStyle name="Normal 2 7" xfId="106" xr:uid="{00000000-0005-0000-0000-00006A000000}"/>
    <cellStyle name="Normal 2 7 2" xfId="664" xr:uid="{00000000-0005-0000-0000-000098020000}"/>
    <cellStyle name="Normal 2 7 2 2" xfId="1264" xr:uid="{00000000-0005-0000-0000-0000F0040000}"/>
    <cellStyle name="Normal 2 7 3" xfId="499" xr:uid="{00000000-0005-0000-0000-0000F3010000}"/>
    <cellStyle name="Normal 2 7 3 2" xfId="1099" xr:uid="{00000000-0005-0000-0000-00004B040000}"/>
    <cellStyle name="Normal 2 7 4" xfId="264" xr:uid="{00000000-0005-0000-0000-000008010000}"/>
    <cellStyle name="Normal 2 7 5" xfId="864" xr:uid="{00000000-0005-0000-0000-000060030000}"/>
    <cellStyle name="Normal 2 8" xfId="145" xr:uid="{00000000-0005-0000-0000-000091000000}"/>
    <cellStyle name="Normal 2 8 2" xfId="772" xr:uid="{00000000-0005-0000-0000-000004030000}"/>
    <cellStyle name="Normal 2 8 2 2" xfId="1372" xr:uid="{00000000-0005-0000-0000-00005C050000}"/>
    <cellStyle name="Normal 2 8 3" xfId="463" xr:uid="{00000000-0005-0000-0000-0000CF010000}"/>
    <cellStyle name="Normal 2 8 3 2" xfId="1063" xr:uid="{00000000-0005-0000-0000-000027040000}"/>
    <cellStyle name="Normal 2 8 4" xfId="372" xr:uid="{00000000-0005-0000-0000-000074010000}"/>
    <cellStyle name="Normal 2 8 5" xfId="972" xr:uid="{00000000-0005-0000-0000-0000CC030000}"/>
    <cellStyle name="Normal 2 9" xfId="627" xr:uid="{00000000-0005-0000-0000-000073020000}"/>
    <cellStyle name="Normal 2 9 2" xfId="1227" xr:uid="{00000000-0005-0000-0000-0000CB040000}"/>
    <cellStyle name="Normal 20" xfId="103" xr:uid="{00000000-0005-0000-0000-000067000000}"/>
    <cellStyle name="Normal 21" xfId="104" xr:uid="{00000000-0005-0000-0000-000068000000}"/>
    <cellStyle name="Normal 22" xfId="105" xr:uid="{00000000-0005-0000-0000-000069000000}"/>
    <cellStyle name="Normal 23" xfId="117" xr:uid="{00000000-0005-0000-0000-000075000000}"/>
    <cellStyle name="Normal 24" xfId="225" xr:uid="{00000000-0005-0000-0000-0000E1000000}"/>
    <cellStyle name="Normal 25" xfId="226" xr:uid="{00000000-0005-0000-0000-0000E2000000}"/>
    <cellStyle name="Normal 26" xfId="1427" xr:uid="{00000000-0005-0000-0000-000093050000}"/>
    <cellStyle name="Normal 26 2" xfId="1470" xr:uid="{00000000-0005-0000-0000-0000BE050000}"/>
    <cellStyle name="Normal 26 3" xfId="1471" xr:uid="{00000000-0005-0000-0000-0000BF050000}"/>
    <cellStyle name="Normal 26 4" xfId="1472" xr:uid="{00000000-0005-0000-0000-0000C0050000}"/>
    <cellStyle name="Normal 27" xfId="1468" xr:uid="{00000000-0005-0000-0000-0000BC050000}"/>
    <cellStyle name="Normal 3" xfId="8" xr:uid="{00000000-0005-0000-0000-000008000000}"/>
    <cellStyle name="Normal 3 10" xfId="429" xr:uid="{00000000-0005-0000-0000-0000AD010000}"/>
    <cellStyle name="Normal 3 10 2" xfId="1029" xr:uid="{00000000-0005-0000-0000-000005040000}"/>
    <cellStyle name="Normal 3 11" xfId="229" xr:uid="{00000000-0005-0000-0000-0000E5000000}"/>
    <cellStyle name="Normal 3 12" xfId="829" xr:uid="{00000000-0005-0000-0000-00003D030000}"/>
    <cellStyle name="Normal 3 2" xfId="43" xr:uid="{00000000-0005-0000-0000-00002B000000}"/>
    <cellStyle name="Normal 3 2 2" xfId="85" xr:uid="{00000000-0005-0000-0000-000055000000}"/>
    <cellStyle name="Normal 3 2 2 2" xfId="168" xr:uid="{00000000-0005-0000-0000-0000A8000000}"/>
    <cellStyle name="Normal 3 2 2 2 2" xfId="801" xr:uid="{00000000-0005-0000-0000-000021030000}"/>
    <cellStyle name="Normal 3 2 2 2 2 2" xfId="1401" xr:uid="{00000000-0005-0000-0000-000079050000}"/>
    <cellStyle name="Normal 3 2 2 2 3" xfId="601" xr:uid="{00000000-0005-0000-0000-000059020000}"/>
    <cellStyle name="Normal 3 2 2 2 3 2" xfId="1201" xr:uid="{00000000-0005-0000-0000-0000B1040000}"/>
    <cellStyle name="Normal 3 2 2 2 4" xfId="401" xr:uid="{00000000-0005-0000-0000-000091010000}"/>
    <cellStyle name="Normal 3 2 2 2 5" xfId="1001" xr:uid="{00000000-0005-0000-0000-0000E9030000}"/>
    <cellStyle name="Normal 3 2 2 3" xfId="730" xr:uid="{00000000-0005-0000-0000-0000DA020000}"/>
    <cellStyle name="Normal 3 2 2 3 2" xfId="1330" xr:uid="{00000000-0005-0000-0000-000032050000}"/>
    <cellStyle name="Normal 3 2 2 4" xfId="564" xr:uid="{00000000-0005-0000-0000-000034020000}"/>
    <cellStyle name="Normal 3 2 2 4 2" xfId="1164" xr:uid="{00000000-0005-0000-0000-00008C040000}"/>
    <cellStyle name="Normal 3 2 2 5" xfId="330" xr:uid="{00000000-0005-0000-0000-00004A010000}"/>
    <cellStyle name="Normal 3 2 2 6" xfId="930" xr:uid="{00000000-0005-0000-0000-0000A2030000}"/>
    <cellStyle name="Normal 3 2 3" xfId="129" xr:uid="{00000000-0005-0000-0000-000081000000}"/>
    <cellStyle name="Normal 3 2 3 2" xfId="694" xr:uid="{00000000-0005-0000-0000-0000B6020000}"/>
    <cellStyle name="Normal 3 2 3 2 2" xfId="1294" xr:uid="{00000000-0005-0000-0000-00000E050000}"/>
    <cellStyle name="Normal 3 2 3 3" xfId="528" xr:uid="{00000000-0005-0000-0000-000010020000}"/>
    <cellStyle name="Normal 3 2 3 3 2" xfId="1128" xr:uid="{00000000-0005-0000-0000-000068040000}"/>
    <cellStyle name="Normal 3 2 3 4" xfId="294" xr:uid="{00000000-0005-0000-0000-000026010000}"/>
    <cellStyle name="Normal 3 2 3 5" xfId="894" xr:uid="{00000000-0005-0000-0000-00007E030000}"/>
    <cellStyle name="Normal 3 2 4" xfId="205" xr:uid="{00000000-0005-0000-0000-0000CD000000}"/>
    <cellStyle name="Normal 3 2 4 2" xfId="756" xr:uid="{00000000-0005-0000-0000-0000F4020000}"/>
    <cellStyle name="Normal 3 2 4 2 2" xfId="1356" xr:uid="{00000000-0005-0000-0000-00004C050000}"/>
    <cellStyle name="Normal 3 2 4 3" xfId="483" xr:uid="{00000000-0005-0000-0000-0000E3010000}"/>
    <cellStyle name="Normal 3 2 4 3 2" xfId="1083" xr:uid="{00000000-0005-0000-0000-00003B040000}"/>
    <cellStyle name="Normal 3 2 4 4" xfId="356" xr:uid="{00000000-0005-0000-0000-000064010000}"/>
    <cellStyle name="Normal 3 2 4 5" xfId="956" xr:uid="{00000000-0005-0000-0000-0000BC030000}"/>
    <cellStyle name="Normal 3 2 5" xfId="647" xr:uid="{00000000-0005-0000-0000-000087020000}"/>
    <cellStyle name="Normal 3 2 5 2" xfId="1247" xr:uid="{00000000-0005-0000-0000-0000DF040000}"/>
    <cellStyle name="Normal 3 2 6" xfId="447" xr:uid="{00000000-0005-0000-0000-0000BF010000}"/>
    <cellStyle name="Normal 3 2 6 2" xfId="1047" xr:uid="{00000000-0005-0000-0000-000017040000}"/>
    <cellStyle name="Normal 3 2 7" xfId="247" xr:uid="{00000000-0005-0000-0000-0000F7000000}"/>
    <cellStyle name="Normal 3 2 8" xfId="847" xr:uid="{00000000-0005-0000-0000-00004F030000}"/>
    <cellStyle name="Normal 3 3" xfId="34" xr:uid="{00000000-0005-0000-0000-000022000000}"/>
    <cellStyle name="Normal 3 3 2" xfId="76" xr:uid="{00000000-0005-0000-0000-00004C000000}"/>
    <cellStyle name="Normal 3 3 2 2" xfId="159" xr:uid="{00000000-0005-0000-0000-00009F000000}"/>
    <cellStyle name="Normal 3 3 2 2 2" xfId="792" xr:uid="{00000000-0005-0000-0000-000018030000}"/>
    <cellStyle name="Normal 3 3 2 2 2 2" xfId="1392" xr:uid="{00000000-0005-0000-0000-000070050000}"/>
    <cellStyle name="Normal 3 3 2 2 3" xfId="592" xr:uid="{00000000-0005-0000-0000-000050020000}"/>
    <cellStyle name="Normal 3 3 2 2 3 2" xfId="1192" xr:uid="{00000000-0005-0000-0000-0000A8040000}"/>
    <cellStyle name="Normal 3 3 2 2 4" xfId="392" xr:uid="{00000000-0005-0000-0000-000088010000}"/>
    <cellStyle name="Normal 3 3 2 2 5" xfId="992" xr:uid="{00000000-0005-0000-0000-0000E0030000}"/>
    <cellStyle name="Normal 3 3 2 3" xfId="721" xr:uid="{00000000-0005-0000-0000-0000D1020000}"/>
    <cellStyle name="Normal 3 3 2 3 2" xfId="1321" xr:uid="{00000000-0005-0000-0000-000029050000}"/>
    <cellStyle name="Normal 3 3 2 4" xfId="555" xr:uid="{00000000-0005-0000-0000-00002B020000}"/>
    <cellStyle name="Normal 3 3 2 4 2" xfId="1155" xr:uid="{00000000-0005-0000-0000-000083040000}"/>
    <cellStyle name="Normal 3 3 2 5" xfId="321" xr:uid="{00000000-0005-0000-0000-000041010000}"/>
    <cellStyle name="Normal 3 3 2 6" xfId="921" xr:uid="{00000000-0005-0000-0000-000099030000}"/>
    <cellStyle name="Normal 3 3 3" xfId="120" xr:uid="{00000000-0005-0000-0000-000078000000}"/>
    <cellStyle name="Normal 3 3 3 2" xfId="685" xr:uid="{00000000-0005-0000-0000-0000AD020000}"/>
    <cellStyle name="Normal 3 3 3 2 2" xfId="1285" xr:uid="{00000000-0005-0000-0000-000005050000}"/>
    <cellStyle name="Normal 3 3 3 3" xfId="519" xr:uid="{00000000-0005-0000-0000-000007020000}"/>
    <cellStyle name="Normal 3 3 3 3 2" xfId="1119" xr:uid="{00000000-0005-0000-0000-00005F040000}"/>
    <cellStyle name="Normal 3 3 3 4" xfId="285" xr:uid="{00000000-0005-0000-0000-00001D010000}"/>
    <cellStyle name="Normal 3 3 3 5" xfId="885" xr:uid="{00000000-0005-0000-0000-000075030000}"/>
    <cellStyle name="Normal 3 3 4" xfId="193" xr:uid="{00000000-0005-0000-0000-0000C1000000}"/>
    <cellStyle name="Normal 3 3 4 2" xfId="751" xr:uid="{00000000-0005-0000-0000-0000EF020000}"/>
    <cellStyle name="Normal 3 3 4 2 2" xfId="1351" xr:uid="{00000000-0005-0000-0000-000047050000}"/>
    <cellStyle name="Normal 3 3 4 3" xfId="474" xr:uid="{00000000-0005-0000-0000-0000DA010000}"/>
    <cellStyle name="Normal 3 3 4 3 2" xfId="1074" xr:uid="{00000000-0005-0000-0000-000032040000}"/>
    <cellStyle name="Normal 3 3 4 4" xfId="351" xr:uid="{00000000-0005-0000-0000-00005F010000}"/>
    <cellStyle name="Normal 3 3 4 5" xfId="951" xr:uid="{00000000-0005-0000-0000-0000B7030000}"/>
    <cellStyle name="Normal 3 3 5" xfId="638" xr:uid="{00000000-0005-0000-0000-00007E020000}"/>
    <cellStyle name="Normal 3 3 5 2" xfId="1238" xr:uid="{00000000-0005-0000-0000-0000D6040000}"/>
    <cellStyle name="Normal 3 3 6" xfId="438" xr:uid="{00000000-0005-0000-0000-0000B6010000}"/>
    <cellStyle name="Normal 3 3 6 2" xfId="1038" xr:uid="{00000000-0005-0000-0000-00000E040000}"/>
    <cellStyle name="Normal 3 3 7" xfId="238" xr:uid="{00000000-0005-0000-0000-0000EE000000}"/>
    <cellStyle name="Normal 3 3 8" xfId="838" xr:uid="{00000000-0005-0000-0000-000046030000}"/>
    <cellStyle name="Normal 3 4" xfId="52" xr:uid="{00000000-0005-0000-0000-000034000000}"/>
    <cellStyle name="Normal 3 4 2" xfId="94" xr:uid="{00000000-0005-0000-0000-00005E000000}"/>
    <cellStyle name="Normal 3 4 2 2" xfId="177" xr:uid="{00000000-0005-0000-0000-0000B1000000}"/>
    <cellStyle name="Normal 3 4 2 2 2" xfId="810" xr:uid="{00000000-0005-0000-0000-00002A030000}"/>
    <cellStyle name="Normal 3 4 2 2 2 2" xfId="1410" xr:uid="{00000000-0005-0000-0000-000082050000}"/>
    <cellStyle name="Normal 3 4 2 2 3" xfId="610" xr:uid="{00000000-0005-0000-0000-000062020000}"/>
    <cellStyle name="Normal 3 4 2 2 3 2" xfId="1210" xr:uid="{00000000-0005-0000-0000-0000BA040000}"/>
    <cellStyle name="Normal 3 4 2 2 4" xfId="410" xr:uid="{00000000-0005-0000-0000-00009A010000}"/>
    <cellStyle name="Normal 3 4 2 2 5" xfId="1010" xr:uid="{00000000-0005-0000-0000-0000F2030000}"/>
    <cellStyle name="Normal 3 4 2 3" xfId="739" xr:uid="{00000000-0005-0000-0000-0000E3020000}"/>
    <cellStyle name="Normal 3 4 2 3 2" xfId="1339" xr:uid="{00000000-0005-0000-0000-00003B050000}"/>
    <cellStyle name="Normal 3 4 2 4" xfId="573" xr:uid="{00000000-0005-0000-0000-00003D020000}"/>
    <cellStyle name="Normal 3 4 2 4 2" xfId="1173" xr:uid="{00000000-0005-0000-0000-000095040000}"/>
    <cellStyle name="Normal 3 4 2 5" xfId="339" xr:uid="{00000000-0005-0000-0000-000053010000}"/>
    <cellStyle name="Normal 3 4 2 6" xfId="939" xr:uid="{00000000-0005-0000-0000-0000AB030000}"/>
    <cellStyle name="Normal 3 4 3" xfId="138" xr:uid="{00000000-0005-0000-0000-00008A000000}"/>
    <cellStyle name="Normal 3 4 3 2" xfId="703" xr:uid="{00000000-0005-0000-0000-0000BF020000}"/>
    <cellStyle name="Normal 3 4 3 2 2" xfId="1303" xr:uid="{00000000-0005-0000-0000-000017050000}"/>
    <cellStyle name="Normal 3 4 3 3" xfId="537" xr:uid="{00000000-0005-0000-0000-000019020000}"/>
    <cellStyle name="Normal 3 4 3 3 2" xfId="1137" xr:uid="{00000000-0005-0000-0000-000071040000}"/>
    <cellStyle name="Normal 3 4 3 4" xfId="303" xr:uid="{00000000-0005-0000-0000-00002F010000}"/>
    <cellStyle name="Normal 3 4 3 5" xfId="903" xr:uid="{00000000-0005-0000-0000-000087030000}"/>
    <cellStyle name="Normal 3 4 4" xfId="196" xr:uid="{00000000-0005-0000-0000-0000C4000000}"/>
    <cellStyle name="Normal 3 4 4 2" xfId="773" xr:uid="{00000000-0005-0000-0000-000005030000}"/>
    <cellStyle name="Normal 3 4 4 2 2" xfId="1373" xr:uid="{00000000-0005-0000-0000-00005D050000}"/>
    <cellStyle name="Normal 3 4 4 3" xfId="492" xr:uid="{00000000-0005-0000-0000-0000EC010000}"/>
    <cellStyle name="Normal 3 4 4 3 2" xfId="1092" xr:uid="{00000000-0005-0000-0000-000044040000}"/>
    <cellStyle name="Normal 3 4 4 4" xfId="373" xr:uid="{00000000-0005-0000-0000-000075010000}"/>
    <cellStyle name="Normal 3 4 4 5" xfId="973" xr:uid="{00000000-0005-0000-0000-0000CD030000}"/>
    <cellStyle name="Normal 3 4 5" xfId="656" xr:uid="{00000000-0005-0000-0000-000090020000}"/>
    <cellStyle name="Normal 3 4 5 2" xfId="1256" xr:uid="{00000000-0005-0000-0000-0000E8040000}"/>
    <cellStyle name="Normal 3 4 6" xfId="456" xr:uid="{00000000-0005-0000-0000-0000C8010000}"/>
    <cellStyle name="Normal 3 4 6 2" xfId="1056" xr:uid="{00000000-0005-0000-0000-000020040000}"/>
    <cellStyle name="Normal 3 4 7" xfId="256" xr:uid="{00000000-0005-0000-0000-000000010000}"/>
    <cellStyle name="Normal 3 4 8" xfId="856" xr:uid="{00000000-0005-0000-0000-000058030000}"/>
    <cellStyle name="Normal 3 5" xfId="67" xr:uid="{00000000-0005-0000-0000-000043000000}"/>
    <cellStyle name="Normal 3 5 2" xfId="150" xr:uid="{00000000-0005-0000-0000-000096000000}"/>
    <cellStyle name="Normal 3 5 2 2" xfId="783" xr:uid="{00000000-0005-0000-0000-00000F030000}"/>
    <cellStyle name="Normal 3 5 2 2 2" xfId="1383" xr:uid="{00000000-0005-0000-0000-000067050000}"/>
    <cellStyle name="Normal 3 5 2 3" xfId="583" xr:uid="{00000000-0005-0000-0000-000047020000}"/>
    <cellStyle name="Normal 3 5 2 3 2" xfId="1183" xr:uid="{00000000-0005-0000-0000-00009F040000}"/>
    <cellStyle name="Normal 3 5 2 4" xfId="383" xr:uid="{00000000-0005-0000-0000-00007F010000}"/>
    <cellStyle name="Normal 3 5 2 5" xfId="983" xr:uid="{00000000-0005-0000-0000-0000D7030000}"/>
    <cellStyle name="Normal 3 5 3" xfId="712" xr:uid="{00000000-0005-0000-0000-0000C8020000}"/>
    <cellStyle name="Normal 3 5 3 2" xfId="1312" xr:uid="{00000000-0005-0000-0000-000020050000}"/>
    <cellStyle name="Normal 3 5 4" xfId="546" xr:uid="{00000000-0005-0000-0000-000022020000}"/>
    <cellStyle name="Normal 3 5 4 2" xfId="1146" xr:uid="{00000000-0005-0000-0000-00007A040000}"/>
    <cellStyle name="Normal 3 5 5" xfId="312" xr:uid="{00000000-0005-0000-0000-000038010000}"/>
    <cellStyle name="Normal 3 5 6" xfId="912" xr:uid="{00000000-0005-0000-0000-000090030000}"/>
    <cellStyle name="Normal 3 6" xfId="23" xr:uid="{00000000-0005-0000-0000-000017000000}"/>
    <cellStyle name="Normal 3 6 2" xfId="218" xr:uid="{00000000-0005-0000-0000-0000DA000000}"/>
    <cellStyle name="Normal 3 6 2 2" xfId="820" xr:uid="{00000000-0005-0000-0000-000034030000}"/>
    <cellStyle name="Normal 3 6 2 2 2" xfId="1420" xr:uid="{00000000-0005-0000-0000-00008C050000}"/>
    <cellStyle name="Normal 3 6 2 3" xfId="620" xr:uid="{00000000-0005-0000-0000-00006C020000}"/>
    <cellStyle name="Normal 3 6 2 3 2" xfId="1220" xr:uid="{00000000-0005-0000-0000-0000C4040000}"/>
    <cellStyle name="Normal 3 6 2 4" xfId="420" xr:uid="{00000000-0005-0000-0000-0000A4010000}"/>
    <cellStyle name="Normal 3 6 2 5" xfId="1020" xr:uid="{00000000-0005-0000-0000-0000FC030000}"/>
    <cellStyle name="Normal 3 6 3" xfId="676" xr:uid="{00000000-0005-0000-0000-0000A4020000}"/>
    <cellStyle name="Normal 3 6 3 2" xfId="1276" xr:uid="{00000000-0005-0000-0000-0000FC040000}"/>
    <cellStyle name="Normal 3 6 4" xfId="510" xr:uid="{00000000-0005-0000-0000-0000FE010000}"/>
    <cellStyle name="Normal 3 6 4 2" xfId="1110" xr:uid="{00000000-0005-0000-0000-000056040000}"/>
    <cellStyle name="Normal 3 6 5" xfId="276" xr:uid="{00000000-0005-0000-0000-000014010000}"/>
    <cellStyle name="Normal 3 6 6" xfId="876" xr:uid="{00000000-0005-0000-0000-00006C030000}"/>
    <cellStyle name="Normal 3 7" xfId="108" xr:uid="{00000000-0005-0000-0000-00006C000000}"/>
    <cellStyle name="Normal 3 7 2" xfId="666" xr:uid="{00000000-0005-0000-0000-00009A020000}"/>
    <cellStyle name="Normal 3 7 2 2" xfId="1266" xr:uid="{00000000-0005-0000-0000-0000F2040000}"/>
    <cellStyle name="Normal 3 7 3" xfId="501" xr:uid="{00000000-0005-0000-0000-0000F5010000}"/>
    <cellStyle name="Normal 3 7 3 2" xfId="1101" xr:uid="{00000000-0005-0000-0000-00004D040000}"/>
    <cellStyle name="Normal 3 7 4" xfId="266" xr:uid="{00000000-0005-0000-0000-00000A010000}"/>
    <cellStyle name="Normal 3 7 5" xfId="866" xr:uid="{00000000-0005-0000-0000-000062030000}"/>
    <cellStyle name="Normal 3 8" xfId="213" xr:uid="{00000000-0005-0000-0000-0000D5000000}"/>
    <cellStyle name="Normal 3 8 2" xfId="766" xr:uid="{00000000-0005-0000-0000-0000FE020000}"/>
    <cellStyle name="Normal 3 8 2 2" xfId="1366" xr:uid="{00000000-0005-0000-0000-000056050000}"/>
    <cellStyle name="Normal 3 8 3" xfId="465" xr:uid="{00000000-0005-0000-0000-0000D1010000}"/>
    <cellStyle name="Normal 3 8 3 2" xfId="1065" xr:uid="{00000000-0005-0000-0000-000029040000}"/>
    <cellStyle name="Normal 3 8 4" xfId="366" xr:uid="{00000000-0005-0000-0000-00006E010000}"/>
    <cellStyle name="Normal 3 8 5" xfId="966" xr:uid="{00000000-0005-0000-0000-0000C6030000}"/>
    <cellStyle name="Normal 3 9" xfId="629" xr:uid="{00000000-0005-0000-0000-000075020000}"/>
    <cellStyle name="Normal 3 9 2" xfId="1229" xr:uid="{00000000-0005-0000-0000-0000CD040000}"/>
    <cellStyle name="Normal 4" xfId="11" xr:uid="{00000000-0005-0000-0000-00000B000000}"/>
    <cellStyle name="Normal 4 10" xfId="432" xr:uid="{00000000-0005-0000-0000-0000B0010000}"/>
    <cellStyle name="Normal 4 10 2" xfId="1032" xr:uid="{00000000-0005-0000-0000-000008040000}"/>
    <cellStyle name="Normal 4 11" xfId="232" xr:uid="{00000000-0005-0000-0000-0000E8000000}"/>
    <cellStyle name="Normal 4 12" xfId="832" xr:uid="{00000000-0005-0000-0000-000040030000}"/>
    <cellStyle name="Normal 4 2" xfId="46" xr:uid="{00000000-0005-0000-0000-00002E000000}"/>
    <cellStyle name="Normal 4 2 2" xfId="88" xr:uid="{00000000-0005-0000-0000-000058000000}"/>
    <cellStyle name="Normal 4 2 2 2" xfId="171" xr:uid="{00000000-0005-0000-0000-0000AB000000}"/>
    <cellStyle name="Normal 4 2 2 2 2" xfId="804" xr:uid="{00000000-0005-0000-0000-000024030000}"/>
    <cellStyle name="Normal 4 2 2 2 2 2" xfId="1404" xr:uid="{00000000-0005-0000-0000-00007C050000}"/>
    <cellStyle name="Normal 4 2 2 2 3" xfId="604" xr:uid="{00000000-0005-0000-0000-00005C020000}"/>
    <cellStyle name="Normal 4 2 2 2 3 2" xfId="1204" xr:uid="{00000000-0005-0000-0000-0000B4040000}"/>
    <cellStyle name="Normal 4 2 2 2 4" xfId="404" xr:uid="{00000000-0005-0000-0000-000094010000}"/>
    <cellStyle name="Normal 4 2 2 2 5" xfId="1004" xr:uid="{00000000-0005-0000-0000-0000EC030000}"/>
    <cellStyle name="Normal 4 2 2 3" xfId="733" xr:uid="{00000000-0005-0000-0000-0000DD020000}"/>
    <cellStyle name="Normal 4 2 2 3 2" xfId="1333" xr:uid="{00000000-0005-0000-0000-000035050000}"/>
    <cellStyle name="Normal 4 2 2 4" xfId="567" xr:uid="{00000000-0005-0000-0000-000037020000}"/>
    <cellStyle name="Normal 4 2 2 4 2" xfId="1167" xr:uid="{00000000-0005-0000-0000-00008F040000}"/>
    <cellStyle name="Normal 4 2 2 5" xfId="333" xr:uid="{00000000-0005-0000-0000-00004D010000}"/>
    <cellStyle name="Normal 4 2 2 6" xfId="933" xr:uid="{00000000-0005-0000-0000-0000A5030000}"/>
    <cellStyle name="Normal 4 2 3" xfId="132" xr:uid="{00000000-0005-0000-0000-000084000000}"/>
    <cellStyle name="Normal 4 2 3 2" xfId="697" xr:uid="{00000000-0005-0000-0000-0000B9020000}"/>
    <cellStyle name="Normal 4 2 3 2 2" xfId="1297" xr:uid="{00000000-0005-0000-0000-000011050000}"/>
    <cellStyle name="Normal 4 2 3 3" xfId="531" xr:uid="{00000000-0005-0000-0000-000013020000}"/>
    <cellStyle name="Normal 4 2 3 3 2" xfId="1131" xr:uid="{00000000-0005-0000-0000-00006B040000}"/>
    <cellStyle name="Normal 4 2 3 4" xfId="297" xr:uid="{00000000-0005-0000-0000-000029010000}"/>
    <cellStyle name="Normal 4 2 3 5" xfId="897" xr:uid="{00000000-0005-0000-0000-000081030000}"/>
    <cellStyle name="Normal 4 2 4" xfId="189" xr:uid="{00000000-0005-0000-0000-0000BD000000}"/>
    <cellStyle name="Normal 4 2 4 2" xfId="754" xr:uid="{00000000-0005-0000-0000-0000F2020000}"/>
    <cellStyle name="Normal 4 2 4 2 2" xfId="1354" xr:uid="{00000000-0005-0000-0000-00004A050000}"/>
    <cellStyle name="Normal 4 2 4 3" xfId="486" xr:uid="{00000000-0005-0000-0000-0000E6010000}"/>
    <cellStyle name="Normal 4 2 4 3 2" xfId="1086" xr:uid="{00000000-0005-0000-0000-00003E040000}"/>
    <cellStyle name="Normal 4 2 4 4" xfId="354" xr:uid="{00000000-0005-0000-0000-000062010000}"/>
    <cellStyle name="Normal 4 2 4 5" xfId="954" xr:uid="{00000000-0005-0000-0000-0000BA030000}"/>
    <cellStyle name="Normal 4 2 5" xfId="650" xr:uid="{00000000-0005-0000-0000-00008A020000}"/>
    <cellStyle name="Normal 4 2 5 2" xfId="1250" xr:uid="{00000000-0005-0000-0000-0000E2040000}"/>
    <cellStyle name="Normal 4 2 6" xfId="450" xr:uid="{00000000-0005-0000-0000-0000C2010000}"/>
    <cellStyle name="Normal 4 2 6 2" xfId="1050" xr:uid="{00000000-0005-0000-0000-00001A040000}"/>
    <cellStyle name="Normal 4 2 7" xfId="250" xr:uid="{00000000-0005-0000-0000-0000FA000000}"/>
    <cellStyle name="Normal 4 2 8" xfId="850" xr:uid="{00000000-0005-0000-0000-000052030000}"/>
    <cellStyle name="Normal 4 3" xfId="37" xr:uid="{00000000-0005-0000-0000-000025000000}"/>
    <cellStyle name="Normal 4 3 2" xfId="79" xr:uid="{00000000-0005-0000-0000-00004F000000}"/>
    <cellStyle name="Normal 4 3 2 2" xfId="162" xr:uid="{00000000-0005-0000-0000-0000A2000000}"/>
    <cellStyle name="Normal 4 3 2 2 2" xfId="795" xr:uid="{00000000-0005-0000-0000-00001B030000}"/>
    <cellStyle name="Normal 4 3 2 2 2 2" xfId="1395" xr:uid="{00000000-0005-0000-0000-000073050000}"/>
    <cellStyle name="Normal 4 3 2 2 3" xfId="595" xr:uid="{00000000-0005-0000-0000-000053020000}"/>
    <cellStyle name="Normal 4 3 2 2 3 2" xfId="1195" xr:uid="{00000000-0005-0000-0000-0000AB040000}"/>
    <cellStyle name="Normal 4 3 2 2 4" xfId="395" xr:uid="{00000000-0005-0000-0000-00008B010000}"/>
    <cellStyle name="Normal 4 3 2 2 5" xfId="995" xr:uid="{00000000-0005-0000-0000-0000E3030000}"/>
    <cellStyle name="Normal 4 3 2 3" xfId="724" xr:uid="{00000000-0005-0000-0000-0000D4020000}"/>
    <cellStyle name="Normal 4 3 2 3 2" xfId="1324" xr:uid="{00000000-0005-0000-0000-00002C050000}"/>
    <cellStyle name="Normal 4 3 2 4" xfId="558" xr:uid="{00000000-0005-0000-0000-00002E020000}"/>
    <cellStyle name="Normal 4 3 2 4 2" xfId="1158" xr:uid="{00000000-0005-0000-0000-000086040000}"/>
    <cellStyle name="Normal 4 3 2 5" xfId="324" xr:uid="{00000000-0005-0000-0000-000044010000}"/>
    <cellStyle name="Normal 4 3 2 6" xfId="924" xr:uid="{00000000-0005-0000-0000-00009C030000}"/>
    <cellStyle name="Normal 4 3 3" xfId="123" xr:uid="{00000000-0005-0000-0000-00007B000000}"/>
    <cellStyle name="Normal 4 3 3 2" xfId="688" xr:uid="{00000000-0005-0000-0000-0000B0020000}"/>
    <cellStyle name="Normal 4 3 3 2 2" xfId="1288" xr:uid="{00000000-0005-0000-0000-000008050000}"/>
    <cellStyle name="Normal 4 3 3 3" xfId="522" xr:uid="{00000000-0005-0000-0000-00000A020000}"/>
    <cellStyle name="Normal 4 3 3 3 2" xfId="1122" xr:uid="{00000000-0005-0000-0000-000062040000}"/>
    <cellStyle name="Normal 4 3 3 4" xfId="288" xr:uid="{00000000-0005-0000-0000-000020010000}"/>
    <cellStyle name="Normal 4 3 3 5" xfId="888" xr:uid="{00000000-0005-0000-0000-000078030000}"/>
    <cellStyle name="Normal 4 3 4" xfId="209" xr:uid="{00000000-0005-0000-0000-0000D1000000}"/>
    <cellStyle name="Normal 4 3 4 2" xfId="764" xr:uid="{00000000-0005-0000-0000-0000FC020000}"/>
    <cellStyle name="Normal 4 3 4 2 2" xfId="1364" xr:uid="{00000000-0005-0000-0000-000054050000}"/>
    <cellStyle name="Normal 4 3 4 3" xfId="477" xr:uid="{00000000-0005-0000-0000-0000DD010000}"/>
    <cellStyle name="Normal 4 3 4 3 2" xfId="1077" xr:uid="{00000000-0005-0000-0000-000035040000}"/>
    <cellStyle name="Normal 4 3 4 4" xfId="364" xr:uid="{00000000-0005-0000-0000-00006C010000}"/>
    <cellStyle name="Normal 4 3 4 5" xfId="964" xr:uid="{00000000-0005-0000-0000-0000C4030000}"/>
    <cellStyle name="Normal 4 3 5" xfId="641" xr:uid="{00000000-0005-0000-0000-000081020000}"/>
    <cellStyle name="Normal 4 3 5 2" xfId="1241" xr:uid="{00000000-0005-0000-0000-0000D9040000}"/>
    <cellStyle name="Normal 4 3 6" xfId="441" xr:uid="{00000000-0005-0000-0000-0000B9010000}"/>
    <cellStyle name="Normal 4 3 6 2" xfId="1041" xr:uid="{00000000-0005-0000-0000-000011040000}"/>
    <cellStyle name="Normal 4 3 7" xfId="241" xr:uid="{00000000-0005-0000-0000-0000F1000000}"/>
    <cellStyle name="Normal 4 3 8" xfId="841" xr:uid="{00000000-0005-0000-0000-000049030000}"/>
    <cellStyle name="Normal 4 4" xfId="55" xr:uid="{00000000-0005-0000-0000-000037000000}"/>
    <cellStyle name="Normal 4 4 2" xfId="97" xr:uid="{00000000-0005-0000-0000-000061000000}"/>
    <cellStyle name="Normal 4 4 2 2" xfId="180" xr:uid="{00000000-0005-0000-0000-0000B4000000}"/>
    <cellStyle name="Normal 4 4 2 2 2" xfId="813" xr:uid="{00000000-0005-0000-0000-00002D030000}"/>
    <cellStyle name="Normal 4 4 2 2 2 2" xfId="1413" xr:uid="{00000000-0005-0000-0000-000085050000}"/>
    <cellStyle name="Normal 4 4 2 2 3" xfId="613" xr:uid="{00000000-0005-0000-0000-000065020000}"/>
    <cellStyle name="Normal 4 4 2 2 3 2" xfId="1213" xr:uid="{00000000-0005-0000-0000-0000BD040000}"/>
    <cellStyle name="Normal 4 4 2 2 4" xfId="413" xr:uid="{00000000-0005-0000-0000-00009D010000}"/>
    <cellStyle name="Normal 4 4 2 2 5" xfId="1013" xr:uid="{00000000-0005-0000-0000-0000F5030000}"/>
    <cellStyle name="Normal 4 4 2 3" xfId="742" xr:uid="{00000000-0005-0000-0000-0000E6020000}"/>
    <cellStyle name="Normal 4 4 2 3 2" xfId="1342" xr:uid="{00000000-0005-0000-0000-00003E050000}"/>
    <cellStyle name="Normal 4 4 2 4" xfId="576" xr:uid="{00000000-0005-0000-0000-000040020000}"/>
    <cellStyle name="Normal 4 4 2 4 2" xfId="1176" xr:uid="{00000000-0005-0000-0000-000098040000}"/>
    <cellStyle name="Normal 4 4 2 5" xfId="342" xr:uid="{00000000-0005-0000-0000-000056010000}"/>
    <cellStyle name="Normal 4 4 2 6" xfId="942" xr:uid="{00000000-0005-0000-0000-0000AE030000}"/>
    <cellStyle name="Normal 4 4 3" xfId="141" xr:uid="{00000000-0005-0000-0000-00008D000000}"/>
    <cellStyle name="Normal 4 4 3 2" xfId="706" xr:uid="{00000000-0005-0000-0000-0000C2020000}"/>
    <cellStyle name="Normal 4 4 3 2 2" xfId="1306" xr:uid="{00000000-0005-0000-0000-00001A050000}"/>
    <cellStyle name="Normal 4 4 3 3" xfId="540" xr:uid="{00000000-0005-0000-0000-00001C020000}"/>
    <cellStyle name="Normal 4 4 3 3 2" xfId="1140" xr:uid="{00000000-0005-0000-0000-000074040000}"/>
    <cellStyle name="Normal 4 4 3 4" xfId="306" xr:uid="{00000000-0005-0000-0000-000032010000}"/>
    <cellStyle name="Normal 4 4 3 5" xfId="906" xr:uid="{00000000-0005-0000-0000-00008A030000}"/>
    <cellStyle name="Normal 4 4 4" xfId="214" xr:uid="{00000000-0005-0000-0000-0000D6000000}"/>
    <cellStyle name="Normal 4 4 4 2" xfId="779" xr:uid="{00000000-0005-0000-0000-00000B030000}"/>
    <cellStyle name="Normal 4 4 4 2 2" xfId="1379" xr:uid="{00000000-0005-0000-0000-000063050000}"/>
    <cellStyle name="Normal 4 4 4 3" xfId="495" xr:uid="{00000000-0005-0000-0000-0000EF010000}"/>
    <cellStyle name="Normal 4 4 4 3 2" xfId="1095" xr:uid="{00000000-0005-0000-0000-000047040000}"/>
    <cellStyle name="Normal 4 4 4 4" xfId="379" xr:uid="{00000000-0005-0000-0000-00007B010000}"/>
    <cellStyle name="Normal 4 4 4 5" xfId="979" xr:uid="{00000000-0005-0000-0000-0000D3030000}"/>
    <cellStyle name="Normal 4 4 5" xfId="659" xr:uid="{00000000-0005-0000-0000-000093020000}"/>
    <cellStyle name="Normal 4 4 5 2" xfId="1259" xr:uid="{00000000-0005-0000-0000-0000EB040000}"/>
    <cellStyle name="Normal 4 4 6" xfId="459" xr:uid="{00000000-0005-0000-0000-0000CB010000}"/>
    <cellStyle name="Normal 4 4 6 2" xfId="1059" xr:uid="{00000000-0005-0000-0000-000023040000}"/>
    <cellStyle name="Normal 4 4 7" xfId="259" xr:uid="{00000000-0005-0000-0000-000003010000}"/>
    <cellStyle name="Normal 4 4 8" xfId="859" xr:uid="{00000000-0005-0000-0000-00005B030000}"/>
    <cellStyle name="Normal 4 5" xfId="70" xr:uid="{00000000-0005-0000-0000-000046000000}"/>
    <cellStyle name="Normal 4 5 2" xfId="153" xr:uid="{00000000-0005-0000-0000-000099000000}"/>
    <cellStyle name="Normal 4 5 2 2" xfId="786" xr:uid="{00000000-0005-0000-0000-000012030000}"/>
    <cellStyle name="Normal 4 5 2 2 2" xfId="1386" xr:uid="{00000000-0005-0000-0000-00006A050000}"/>
    <cellStyle name="Normal 4 5 2 3" xfId="586" xr:uid="{00000000-0005-0000-0000-00004A020000}"/>
    <cellStyle name="Normal 4 5 2 3 2" xfId="1186" xr:uid="{00000000-0005-0000-0000-0000A2040000}"/>
    <cellStyle name="Normal 4 5 2 4" xfId="386" xr:uid="{00000000-0005-0000-0000-000082010000}"/>
    <cellStyle name="Normal 4 5 2 5" xfId="986" xr:uid="{00000000-0005-0000-0000-0000DA030000}"/>
    <cellStyle name="Normal 4 5 3" xfId="715" xr:uid="{00000000-0005-0000-0000-0000CB020000}"/>
    <cellStyle name="Normal 4 5 3 2" xfId="1315" xr:uid="{00000000-0005-0000-0000-000023050000}"/>
    <cellStyle name="Normal 4 5 4" xfId="549" xr:uid="{00000000-0005-0000-0000-000025020000}"/>
    <cellStyle name="Normal 4 5 4 2" xfId="1149" xr:uid="{00000000-0005-0000-0000-00007D040000}"/>
    <cellStyle name="Normal 4 5 5" xfId="315" xr:uid="{00000000-0005-0000-0000-00003B010000}"/>
    <cellStyle name="Normal 4 5 6" xfId="915" xr:uid="{00000000-0005-0000-0000-000093030000}"/>
    <cellStyle name="Normal 4 6" xfId="27" xr:uid="{00000000-0005-0000-0000-00001B000000}"/>
    <cellStyle name="Normal 4 6 2" xfId="221" xr:uid="{00000000-0005-0000-0000-0000DD000000}"/>
    <cellStyle name="Normal 4 6 2 2" xfId="823" xr:uid="{00000000-0005-0000-0000-000037030000}"/>
    <cellStyle name="Normal 4 6 2 2 2" xfId="1423" xr:uid="{00000000-0005-0000-0000-00008F050000}"/>
    <cellStyle name="Normal 4 6 2 3" xfId="623" xr:uid="{00000000-0005-0000-0000-00006F020000}"/>
    <cellStyle name="Normal 4 6 2 3 2" xfId="1223" xr:uid="{00000000-0005-0000-0000-0000C7040000}"/>
    <cellStyle name="Normal 4 6 2 4" xfId="423" xr:uid="{00000000-0005-0000-0000-0000A7010000}"/>
    <cellStyle name="Normal 4 6 2 5" xfId="1023" xr:uid="{00000000-0005-0000-0000-0000FF030000}"/>
    <cellStyle name="Normal 4 6 3" xfId="679" xr:uid="{00000000-0005-0000-0000-0000A7020000}"/>
    <cellStyle name="Normal 4 6 3 2" xfId="1279" xr:uid="{00000000-0005-0000-0000-0000FF040000}"/>
    <cellStyle name="Normal 4 6 4" xfId="513" xr:uid="{00000000-0005-0000-0000-000001020000}"/>
    <cellStyle name="Normal 4 6 4 2" xfId="1113" xr:uid="{00000000-0005-0000-0000-000059040000}"/>
    <cellStyle name="Normal 4 6 5" xfId="279" xr:uid="{00000000-0005-0000-0000-000017010000}"/>
    <cellStyle name="Normal 4 6 6" xfId="879" xr:uid="{00000000-0005-0000-0000-00006F030000}"/>
    <cellStyle name="Normal 4 7" xfId="111" xr:uid="{00000000-0005-0000-0000-00006F000000}"/>
    <cellStyle name="Normal 4 7 2" xfId="669" xr:uid="{00000000-0005-0000-0000-00009D020000}"/>
    <cellStyle name="Normal 4 7 2 2" xfId="1269" xr:uid="{00000000-0005-0000-0000-0000F5040000}"/>
    <cellStyle name="Normal 4 7 3" xfId="504" xr:uid="{00000000-0005-0000-0000-0000F8010000}"/>
    <cellStyle name="Normal 4 7 3 2" xfId="1104" xr:uid="{00000000-0005-0000-0000-000050040000}"/>
    <cellStyle name="Normal 4 7 4" xfId="269" xr:uid="{00000000-0005-0000-0000-00000D010000}"/>
    <cellStyle name="Normal 4 7 5" xfId="869" xr:uid="{00000000-0005-0000-0000-000065030000}"/>
    <cellStyle name="Normal 4 8" xfId="188" xr:uid="{00000000-0005-0000-0000-0000BC000000}"/>
    <cellStyle name="Normal 4 8 2" xfId="761" xr:uid="{00000000-0005-0000-0000-0000F9020000}"/>
    <cellStyle name="Normal 4 8 2 2" xfId="1361" xr:uid="{00000000-0005-0000-0000-000051050000}"/>
    <cellStyle name="Normal 4 8 3" xfId="468" xr:uid="{00000000-0005-0000-0000-0000D4010000}"/>
    <cellStyle name="Normal 4 8 3 2" xfId="1068" xr:uid="{00000000-0005-0000-0000-00002C040000}"/>
    <cellStyle name="Normal 4 8 4" xfId="361" xr:uid="{00000000-0005-0000-0000-000069010000}"/>
    <cellStyle name="Normal 4 8 5" xfId="961" xr:uid="{00000000-0005-0000-0000-0000C1030000}"/>
    <cellStyle name="Normal 4 9" xfId="632" xr:uid="{00000000-0005-0000-0000-000078020000}"/>
    <cellStyle name="Normal 4 9 2" xfId="1232" xr:uid="{00000000-0005-0000-0000-0000D0040000}"/>
    <cellStyle name="Normal 5" xfId="13" xr:uid="{00000000-0005-0000-0000-00000D000000}"/>
    <cellStyle name="Normal 5 10" xfId="434" xr:uid="{00000000-0005-0000-0000-0000B2010000}"/>
    <cellStyle name="Normal 5 10 2" xfId="1034" xr:uid="{00000000-0005-0000-0000-00000A040000}"/>
    <cellStyle name="Normal 5 11" xfId="234" xr:uid="{00000000-0005-0000-0000-0000EA000000}"/>
    <cellStyle name="Normal 5 12" xfId="834" xr:uid="{00000000-0005-0000-0000-000042030000}"/>
    <cellStyle name="Normal 5 2" xfId="48" xr:uid="{00000000-0005-0000-0000-000030000000}"/>
    <cellStyle name="Normal 5 2 2" xfId="90" xr:uid="{00000000-0005-0000-0000-00005A000000}"/>
    <cellStyle name="Normal 5 2 2 2" xfId="173" xr:uid="{00000000-0005-0000-0000-0000AD000000}"/>
    <cellStyle name="Normal 5 2 2 2 2" xfId="806" xr:uid="{00000000-0005-0000-0000-000026030000}"/>
    <cellStyle name="Normal 5 2 2 2 2 2" xfId="1406" xr:uid="{00000000-0005-0000-0000-00007E050000}"/>
    <cellStyle name="Normal 5 2 2 2 3" xfId="606" xr:uid="{00000000-0005-0000-0000-00005E020000}"/>
    <cellStyle name="Normal 5 2 2 2 3 2" xfId="1206" xr:uid="{00000000-0005-0000-0000-0000B6040000}"/>
    <cellStyle name="Normal 5 2 2 2 4" xfId="406" xr:uid="{00000000-0005-0000-0000-000096010000}"/>
    <cellStyle name="Normal 5 2 2 2 5" xfId="1006" xr:uid="{00000000-0005-0000-0000-0000EE030000}"/>
    <cellStyle name="Normal 5 2 2 3" xfId="735" xr:uid="{00000000-0005-0000-0000-0000DF020000}"/>
    <cellStyle name="Normal 5 2 2 3 2" xfId="1335" xr:uid="{00000000-0005-0000-0000-000037050000}"/>
    <cellStyle name="Normal 5 2 2 4" xfId="569" xr:uid="{00000000-0005-0000-0000-000039020000}"/>
    <cellStyle name="Normal 5 2 2 4 2" xfId="1169" xr:uid="{00000000-0005-0000-0000-000091040000}"/>
    <cellStyle name="Normal 5 2 2 5" xfId="335" xr:uid="{00000000-0005-0000-0000-00004F010000}"/>
    <cellStyle name="Normal 5 2 2 6" xfId="935" xr:uid="{00000000-0005-0000-0000-0000A7030000}"/>
    <cellStyle name="Normal 5 2 3" xfId="134" xr:uid="{00000000-0005-0000-0000-000086000000}"/>
    <cellStyle name="Normal 5 2 3 2" xfId="699" xr:uid="{00000000-0005-0000-0000-0000BB020000}"/>
    <cellStyle name="Normal 5 2 3 2 2" xfId="1299" xr:uid="{00000000-0005-0000-0000-000013050000}"/>
    <cellStyle name="Normal 5 2 3 3" xfId="533" xr:uid="{00000000-0005-0000-0000-000015020000}"/>
    <cellStyle name="Normal 5 2 3 3 2" xfId="1133" xr:uid="{00000000-0005-0000-0000-00006D040000}"/>
    <cellStyle name="Normal 5 2 3 4" xfId="299" xr:uid="{00000000-0005-0000-0000-00002B010000}"/>
    <cellStyle name="Normal 5 2 3 5" xfId="899" xr:uid="{00000000-0005-0000-0000-000083030000}"/>
    <cellStyle name="Normal 5 2 4" xfId="215" xr:uid="{00000000-0005-0000-0000-0000D7000000}"/>
    <cellStyle name="Normal 5 2 4 2" xfId="765" xr:uid="{00000000-0005-0000-0000-0000FD020000}"/>
    <cellStyle name="Normal 5 2 4 2 2" xfId="1365" xr:uid="{00000000-0005-0000-0000-000055050000}"/>
    <cellStyle name="Normal 5 2 4 3" xfId="488" xr:uid="{00000000-0005-0000-0000-0000E8010000}"/>
    <cellStyle name="Normal 5 2 4 3 2" xfId="1088" xr:uid="{00000000-0005-0000-0000-000040040000}"/>
    <cellStyle name="Normal 5 2 4 4" xfId="365" xr:uid="{00000000-0005-0000-0000-00006D010000}"/>
    <cellStyle name="Normal 5 2 4 5" xfId="965" xr:uid="{00000000-0005-0000-0000-0000C5030000}"/>
    <cellStyle name="Normal 5 2 5" xfId="652" xr:uid="{00000000-0005-0000-0000-00008C020000}"/>
    <cellStyle name="Normal 5 2 5 2" xfId="1252" xr:uid="{00000000-0005-0000-0000-0000E4040000}"/>
    <cellStyle name="Normal 5 2 6" xfId="452" xr:uid="{00000000-0005-0000-0000-0000C4010000}"/>
    <cellStyle name="Normal 5 2 6 2" xfId="1052" xr:uid="{00000000-0005-0000-0000-00001C040000}"/>
    <cellStyle name="Normal 5 2 7" xfId="252" xr:uid="{00000000-0005-0000-0000-0000FC000000}"/>
    <cellStyle name="Normal 5 2 8" xfId="852" xr:uid="{00000000-0005-0000-0000-000054030000}"/>
    <cellStyle name="Normal 5 3" xfId="39" xr:uid="{00000000-0005-0000-0000-000027000000}"/>
    <cellStyle name="Normal 5 3 2" xfId="81" xr:uid="{00000000-0005-0000-0000-000051000000}"/>
    <cellStyle name="Normal 5 3 2 2" xfId="164" xr:uid="{00000000-0005-0000-0000-0000A4000000}"/>
    <cellStyle name="Normal 5 3 2 2 2" xfId="797" xr:uid="{00000000-0005-0000-0000-00001D030000}"/>
    <cellStyle name="Normal 5 3 2 2 2 2" xfId="1397" xr:uid="{00000000-0005-0000-0000-000075050000}"/>
    <cellStyle name="Normal 5 3 2 2 3" xfId="597" xr:uid="{00000000-0005-0000-0000-000055020000}"/>
    <cellStyle name="Normal 5 3 2 2 3 2" xfId="1197" xr:uid="{00000000-0005-0000-0000-0000AD040000}"/>
    <cellStyle name="Normal 5 3 2 2 4" xfId="397" xr:uid="{00000000-0005-0000-0000-00008D010000}"/>
    <cellStyle name="Normal 5 3 2 2 5" xfId="997" xr:uid="{00000000-0005-0000-0000-0000E5030000}"/>
    <cellStyle name="Normal 5 3 2 3" xfId="726" xr:uid="{00000000-0005-0000-0000-0000D6020000}"/>
    <cellStyle name="Normal 5 3 2 3 2" xfId="1326" xr:uid="{00000000-0005-0000-0000-00002E050000}"/>
    <cellStyle name="Normal 5 3 2 4" xfId="560" xr:uid="{00000000-0005-0000-0000-000030020000}"/>
    <cellStyle name="Normal 5 3 2 4 2" xfId="1160" xr:uid="{00000000-0005-0000-0000-000088040000}"/>
    <cellStyle name="Normal 5 3 2 5" xfId="326" xr:uid="{00000000-0005-0000-0000-000046010000}"/>
    <cellStyle name="Normal 5 3 2 6" xfId="926" xr:uid="{00000000-0005-0000-0000-00009E030000}"/>
    <cellStyle name="Normal 5 3 3" xfId="125" xr:uid="{00000000-0005-0000-0000-00007D000000}"/>
    <cellStyle name="Normal 5 3 3 2" xfId="690" xr:uid="{00000000-0005-0000-0000-0000B2020000}"/>
    <cellStyle name="Normal 5 3 3 2 2" xfId="1290" xr:uid="{00000000-0005-0000-0000-00000A050000}"/>
    <cellStyle name="Normal 5 3 3 3" xfId="524" xr:uid="{00000000-0005-0000-0000-00000C020000}"/>
    <cellStyle name="Normal 5 3 3 3 2" xfId="1124" xr:uid="{00000000-0005-0000-0000-000064040000}"/>
    <cellStyle name="Normal 5 3 3 4" xfId="290" xr:uid="{00000000-0005-0000-0000-000022010000}"/>
    <cellStyle name="Normal 5 3 3 5" xfId="890" xr:uid="{00000000-0005-0000-0000-00007A030000}"/>
    <cellStyle name="Normal 5 3 4" xfId="185" xr:uid="{00000000-0005-0000-0000-0000B9000000}"/>
    <cellStyle name="Normal 5 3 4 2" xfId="757" xr:uid="{00000000-0005-0000-0000-0000F5020000}"/>
    <cellStyle name="Normal 5 3 4 2 2" xfId="1357" xr:uid="{00000000-0005-0000-0000-00004D050000}"/>
    <cellStyle name="Normal 5 3 4 3" xfId="479" xr:uid="{00000000-0005-0000-0000-0000DF010000}"/>
    <cellStyle name="Normal 5 3 4 3 2" xfId="1079" xr:uid="{00000000-0005-0000-0000-000037040000}"/>
    <cellStyle name="Normal 5 3 4 4" xfId="357" xr:uid="{00000000-0005-0000-0000-000065010000}"/>
    <cellStyle name="Normal 5 3 4 5" xfId="957" xr:uid="{00000000-0005-0000-0000-0000BD030000}"/>
    <cellStyle name="Normal 5 3 5" xfId="643" xr:uid="{00000000-0005-0000-0000-000083020000}"/>
    <cellStyle name="Normal 5 3 5 2" xfId="1243" xr:uid="{00000000-0005-0000-0000-0000DB040000}"/>
    <cellStyle name="Normal 5 3 6" xfId="443" xr:uid="{00000000-0005-0000-0000-0000BB010000}"/>
    <cellStyle name="Normal 5 3 6 2" xfId="1043" xr:uid="{00000000-0005-0000-0000-000013040000}"/>
    <cellStyle name="Normal 5 3 7" xfId="243" xr:uid="{00000000-0005-0000-0000-0000F3000000}"/>
    <cellStyle name="Normal 5 3 8" xfId="843" xr:uid="{00000000-0005-0000-0000-00004B030000}"/>
    <cellStyle name="Normal 5 4" xfId="57" xr:uid="{00000000-0005-0000-0000-000039000000}"/>
    <cellStyle name="Normal 5 4 2" xfId="99" xr:uid="{00000000-0005-0000-0000-000063000000}"/>
    <cellStyle name="Normal 5 4 2 2" xfId="182" xr:uid="{00000000-0005-0000-0000-0000B6000000}"/>
    <cellStyle name="Normal 5 4 2 2 2" xfId="815" xr:uid="{00000000-0005-0000-0000-00002F030000}"/>
    <cellStyle name="Normal 5 4 2 2 2 2" xfId="1415" xr:uid="{00000000-0005-0000-0000-000087050000}"/>
    <cellStyle name="Normal 5 4 2 2 3" xfId="615" xr:uid="{00000000-0005-0000-0000-000067020000}"/>
    <cellStyle name="Normal 5 4 2 2 3 2" xfId="1215" xr:uid="{00000000-0005-0000-0000-0000BF040000}"/>
    <cellStyle name="Normal 5 4 2 2 4" xfId="415" xr:uid="{00000000-0005-0000-0000-00009F010000}"/>
    <cellStyle name="Normal 5 4 2 2 5" xfId="1015" xr:uid="{00000000-0005-0000-0000-0000F7030000}"/>
    <cellStyle name="Normal 5 4 2 3" xfId="744" xr:uid="{00000000-0005-0000-0000-0000E8020000}"/>
    <cellStyle name="Normal 5 4 2 3 2" xfId="1344" xr:uid="{00000000-0005-0000-0000-000040050000}"/>
    <cellStyle name="Normal 5 4 2 4" xfId="578" xr:uid="{00000000-0005-0000-0000-000042020000}"/>
    <cellStyle name="Normal 5 4 2 4 2" xfId="1178" xr:uid="{00000000-0005-0000-0000-00009A040000}"/>
    <cellStyle name="Normal 5 4 2 5" xfId="344" xr:uid="{00000000-0005-0000-0000-000058010000}"/>
    <cellStyle name="Normal 5 4 2 6" xfId="944" xr:uid="{00000000-0005-0000-0000-0000B0030000}"/>
    <cellStyle name="Normal 5 4 3" xfId="143" xr:uid="{00000000-0005-0000-0000-00008F000000}"/>
    <cellStyle name="Normal 5 4 3 2" xfId="708" xr:uid="{00000000-0005-0000-0000-0000C4020000}"/>
    <cellStyle name="Normal 5 4 3 2 2" xfId="1308" xr:uid="{00000000-0005-0000-0000-00001C050000}"/>
    <cellStyle name="Normal 5 4 3 3" xfId="542" xr:uid="{00000000-0005-0000-0000-00001E020000}"/>
    <cellStyle name="Normal 5 4 3 3 2" xfId="1142" xr:uid="{00000000-0005-0000-0000-000076040000}"/>
    <cellStyle name="Normal 5 4 3 4" xfId="308" xr:uid="{00000000-0005-0000-0000-000034010000}"/>
    <cellStyle name="Normal 5 4 3 5" xfId="908" xr:uid="{00000000-0005-0000-0000-00008C030000}"/>
    <cellStyle name="Normal 5 4 4" xfId="147" xr:uid="{00000000-0005-0000-0000-000093000000}"/>
    <cellStyle name="Normal 5 4 4 2" xfId="673" xr:uid="{00000000-0005-0000-0000-0000A1020000}"/>
    <cellStyle name="Normal 5 4 4 2 2" xfId="1273" xr:uid="{00000000-0005-0000-0000-0000F9040000}"/>
    <cellStyle name="Normal 5 4 4 3" xfId="497" xr:uid="{00000000-0005-0000-0000-0000F1010000}"/>
    <cellStyle name="Normal 5 4 4 3 2" xfId="1097" xr:uid="{00000000-0005-0000-0000-000049040000}"/>
    <cellStyle name="Normal 5 4 4 4" xfId="273" xr:uid="{00000000-0005-0000-0000-000011010000}"/>
    <cellStyle name="Normal 5 4 4 5" xfId="873" xr:uid="{00000000-0005-0000-0000-000069030000}"/>
    <cellStyle name="Normal 5 4 5" xfId="661" xr:uid="{00000000-0005-0000-0000-000095020000}"/>
    <cellStyle name="Normal 5 4 5 2" xfId="1261" xr:uid="{00000000-0005-0000-0000-0000ED040000}"/>
    <cellStyle name="Normal 5 4 6" xfId="461" xr:uid="{00000000-0005-0000-0000-0000CD010000}"/>
    <cellStyle name="Normal 5 4 6 2" xfId="1061" xr:uid="{00000000-0005-0000-0000-000025040000}"/>
    <cellStyle name="Normal 5 4 7" xfId="261" xr:uid="{00000000-0005-0000-0000-000005010000}"/>
    <cellStyle name="Normal 5 4 8" xfId="861" xr:uid="{00000000-0005-0000-0000-00005D030000}"/>
    <cellStyle name="Normal 5 5" xfId="72" xr:uid="{00000000-0005-0000-0000-000048000000}"/>
    <cellStyle name="Normal 5 5 2" xfId="155" xr:uid="{00000000-0005-0000-0000-00009B000000}"/>
    <cellStyle name="Normal 5 5 2 2" xfId="788" xr:uid="{00000000-0005-0000-0000-000014030000}"/>
    <cellStyle name="Normal 5 5 2 2 2" xfId="1388" xr:uid="{00000000-0005-0000-0000-00006C050000}"/>
    <cellStyle name="Normal 5 5 2 3" xfId="588" xr:uid="{00000000-0005-0000-0000-00004C020000}"/>
    <cellStyle name="Normal 5 5 2 3 2" xfId="1188" xr:uid="{00000000-0005-0000-0000-0000A4040000}"/>
    <cellStyle name="Normal 5 5 2 4" xfId="388" xr:uid="{00000000-0005-0000-0000-000084010000}"/>
    <cellStyle name="Normal 5 5 2 5" xfId="988" xr:uid="{00000000-0005-0000-0000-0000DC030000}"/>
    <cellStyle name="Normal 5 5 3" xfId="717" xr:uid="{00000000-0005-0000-0000-0000CD020000}"/>
    <cellStyle name="Normal 5 5 3 2" xfId="1317" xr:uid="{00000000-0005-0000-0000-000025050000}"/>
    <cellStyle name="Normal 5 5 4" xfId="551" xr:uid="{00000000-0005-0000-0000-000027020000}"/>
    <cellStyle name="Normal 5 5 4 2" xfId="1151" xr:uid="{00000000-0005-0000-0000-00007F040000}"/>
    <cellStyle name="Normal 5 5 5" xfId="317" xr:uid="{00000000-0005-0000-0000-00003D010000}"/>
    <cellStyle name="Normal 5 5 6" xfId="917" xr:uid="{00000000-0005-0000-0000-000095030000}"/>
    <cellStyle name="Normal 5 6" xfId="29" xr:uid="{00000000-0005-0000-0000-00001D000000}"/>
    <cellStyle name="Normal 5 6 2" xfId="223" xr:uid="{00000000-0005-0000-0000-0000DF000000}"/>
    <cellStyle name="Normal 5 6 2 2" xfId="825" xr:uid="{00000000-0005-0000-0000-000039030000}"/>
    <cellStyle name="Normal 5 6 2 2 2" xfId="1425" xr:uid="{00000000-0005-0000-0000-000091050000}"/>
    <cellStyle name="Normal 5 6 2 3" xfId="625" xr:uid="{00000000-0005-0000-0000-000071020000}"/>
    <cellStyle name="Normal 5 6 2 3 2" xfId="1225" xr:uid="{00000000-0005-0000-0000-0000C9040000}"/>
    <cellStyle name="Normal 5 6 2 4" xfId="425" xr:uid="{00000000-0005-0000-0000-0000A9010000}"/>
    <cellStyle name="Normal 5 6 2 5" xfId="1025" xr:uid="{00000000-0005-0000-0000-000001040000}"/>
    <cellStyle name="Normal 5 6 3" xfId="681" xr:uid="{00000000-0005-0000-0000-0000A9020000}"/>
    <cellStyle name="Normal 5 6 3 2" xfId="1281" xr:uid="{00000000-0005-0000-0000-000001050000}"/>
    <cellStyle name="Normal 5 6 4" xfId="515" xr:uid="{00000000-0005-0000-0000-000003020000}"/>
    <cellStyle name="Normal 5 6 4 2" xfId="1115" xr:uid="{00000000-0005-0000-0000-00005B040000}"/>
    <cellStyle name="Normal 5 6 5" xfId="281" xr:uid="{00000000-0005-0000-0000-000019010000}"/>
    <cellStyle name="Normal 5 6 6" xfId="881" xr:uid="{00000000-0005-0000-0000-000071030000}"/>
    <cellStyle name="Normal 5 7" xfId="113" xr:uid="{00000000-0005-0000-0000-000071000000}"/>
    <cellStyle name="Normal 5 7 2" xfId="671" xr:uid="{00000000-0005-0000-0000-00009F020000}"/>
    <cellStyle name="Normal 5 7 2 2" xfId="1271" xr:uid="{00000000-0005-0000-0000-0000F7040000}"/>
    <cellStyle name="Normal 5 7 3" xfId="506" xr:uid="{00000000-0005-0000-0000-0000FA010000}"/>
    <cellStyle name="Normal 5 7 3 2" xfId="1106" xr:uid="{00000000-0005-0000-0000-000052040000}"/>
    <cellStyle name="Normal 5 7 4" xfId="271" xr:uid="{00000000-0005-0000-0000-00000F010000}"/>
    <cellStyle name="Normal 5 7 5" xfId="871" xr:uid="{00000000-0005-0000-0000-000067030000}"/>
    <cellStyle name="Normal 5 8" xfId="191" xr:uid="{00000000-0005-0000-0000-0000BF000000}"/>
    <cellStyle name="Normal 5 8 2" xfId="749" xr:uid="{00000000-0005-0000-0000-0000ED020000}"/>
    <cellStyle name="Normal 5 8 2 2" xfId="1349" xr:uid="{00000000-0005-0000-0000-000045050000}"/>
    <cellStyle name="Normal 5 8 3" xfId="470" xr:uid="{00000000-0005-0000-0000-0000D6010000}"/>
    <cellStyle name="Normal 5 8 3 2" xfId="1070" xr:uid="{00000000-0005-0000-0000-00002E040000}"/>
    <cellStyle name="Normal 5 8 4" xfId="349" xr:uid="{00000000-0005-0000-0000-00005D010000}"/>
    <cellStyle name="Normal 5 8 5" xfId="949" xr:uid="{00000000-0005-0000-0000-0000B5030000}"/>
    <cellStyle name="Normal 5 9" xfId="634" xr:uid="{00000000-0005-0000-0000-00007A020000}"/>
    <cellStyle name="Normal 5 9 2" xfId="1234" xr:uid="{00000000-0005-0000-0000-0000D204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Note 2" xfId="1469" xr:uid="{00000000-0005-0000-0000-0000BD050000}"/>
    <cellStyle name="Output" xfId="1437" xr:uid="{00000000-0005-0000-0000-00009D050000}"/>
    <cellStyle name="Percent" xfId="1" xr:uid="{00000000-0005-0000-0000-000001000000}"/>
    <cellStyle name="Percent 2" xfId="7" xr:uid="{00000000-0005-0000-0000-000007000000}"/>
    <cellStyle name="Percent 2 10" xfId="428" xr:uid="{00000000-0005-0000-0000-0000AC010000}"/>
    <cellStyle name="Percent 2 10 2" xfId="1028" xr:uid="{00000000-0005-0000-0000-000004040000}"/>
    <cellStyle name="Percent 2 11" xfId="228" xr:uid="{00000000-0005-0000-0000-0000E4000000}"/>
    <cellStyle name="Percent 2 12" xfId="828" xr:uid="{00000000-0005-0000-0000-00003C030000}"/>
    <cellStyle name="Percent 2 2" xfId="42" xr:uid="{00000000-0005-0000-0000-00002A000000}"/>
    <cellStyle name="Percent 2 2 2" xfId="84" xr:uid="{00000000-0005-0000-0000-000054000000}"/>
    <cellStyle name="Percent 2 2 2 2" xfId="167" xr:uid="{00000000-0005-0000-0000-0000A7000000}"/>
    <cellStyle name="Percent 2 2 2 2 2" xfId="800" xr:uid="{00000000-0005-0000-0000-000020030000}"/>
    <cellStyle name="Percent 2 2 2 2 2 2" xfId="1400" xr:uid="{00000000-0005-0000-0000-000078050000}"/>
    <cellStyle name="Percent 2 2 2 2 3" xfId="600" xr:uid="{00000000-0005-0000-0000-000058020000}"/>
    <cellStyle name="Percent 2 2 2 2 3 2" xfId="1200" xr:uid="{00000000-0005-0000-0000-0000B0040000}"/>
    <cellStyle name="Percent 2 2 2 2 4" xfId="400" xr:uid="{00000000-0005-0000-0000-000090010000}"/>
    <cellStyle name="Percent 2 2 2 2 5" xfId="1000" xr:uid="{00000000-0005-0000-0000-0000E8030000}"/>
    <cellStyle name="Percent 2 2 2 3" xfId="729" xr:uid="{00000000-0005-0000-0000-0000D9020000}"/>
    <cellStyle name="Percent 2 2 2 3 2" xfId="1329" xr:uid="{00000000-0005-0000-0000-000031050000}"/>
    <cellStyle name="Percent 2 2 2 4" xfId="563" xr:uid="{00000000-0005-0000-0000-000033020000}"/>
    <cellStyle name="Percent 2 2 2 4 2" xfId="1163" xr:uid="{00000000-0005-0000-0000-00008B040000}"/>
    <cellStyle name="Percent 2 2 2 5" xfId="329" xr:uid="{00000000-0005-0000-0000-000049010000}"/>
    <cellStyle name="Percent 2 2 2 6" xfId="929" xr:uid="{00000000-0005-0000-0000-0000A1030000}"/>
    <cellStyle name="Percent 2 2 3" xfId="128" xr:uid="{00000000-0005-0000-0000-000080000000}"/>
    <cellStyle name="Percent 2 2 3 2" xfId="693" xr:uid="{00000000-0005-0000-0000-0000B5020000}"/>
    <cellStyle name="Percent 2 2 3 2 2" xfId="1293" xr:uid="{00000000-0005-0000-0000-00000D050000}"/>
    <cellStyle name="Percent 2 2 3 3" xfId="527" xr:uid="{00000000-0005-0000-0000-00000F020000}"/>
    <cellStyle name="Percent 2 2 3 3 2" xfId="1127" xr:uid="{00000000-0005-0000-0000-000067040000}"/>
    <cellStyle name="Percent 2 2 3 4" xfId="293" xr:uid="{00000000-0005-0000-0000-000025010000}"/>
    <cellStyle name="Percent 2 2 3 5" xfId="893" xr:uid="{00000000-0005-0000-0000-00007D030000}"/>
    <cellStyle name="Percent 2 2 4" xfId="192" xr:uid="{00000000-0005-0000-0000-0000C0000000}"/>
    <cellStyle name="Percent 2 2 4 2" xfId="759" xr:uid="{00000000-0005-0000-0000-0000F7020000}"/>
    <cellStyle name="Percent 2 2 4 2 2" xfId="1359" xr:uid="{00000000-0005-0000-0000-00004F050000}"/>
    <cellStyle name="Percent 2 2 4 3" xfId="482" xr:uid="{00000000-0005-0000-0000-0000E2010000}"/>
    <cellStyle name="Percent 2 2 4 3 2" xfId="1082" xr:uid="{00000000-0005-0000-0000-00003A040000}"/>
    <cellStyle name="Percent 2 2 4 4" xfId="359" xr:uid="{00000000-0005-0000-0000-000067010000}"/>
    <cellStyle name="Percent 2 2 4 5" xfId="959" xr:uid="{00000000-0005-0000-0000-0000BF030000}"/>
    <cellStyle name="Percent 2 2 5" xfId="646" xr:uid="{00000000-0005-0000-0000-000086020000}"/>
    <cellStyle name="Percent 2 2 5 2" xfId="1246" xr:uid="{00000000-0005-0000-0000-0000DE040000}"/>
    <cellStyle name="Percent 2 2 6" xfId="446" xr:uid="{00000000-0005-0000-0000-0000BE010000}"/>
    <cellStyle name="Percent 2 2 6 2" xfId="1046" xr:uid="{00000000-0005-0000-0000-000016040000}"/>
    <cellStyle name="Percent 2 2 7" xfId="246" xr:uid="{00000000-0005-0000-0000-0000F6000000}"/>
    <cellStyle name="Percent 2 2 8" xfId="846" xr:uid="{00000000-0005-0000-0000-00004E030000}"/>
    <cellStyle name="Percent 2 3" xfId="33" xr:uid="{00000000-0005-0000-0000-000021000000}"/>
    <cellStyle name="Percent 2 3 2" xfId="75" xr:uid="{00000000-0005-0000-0000-00004B000000}"/>
    <cellStyle name="Percent 2 3 2 2" xfId="158" xr:uid="{00000000-0005-0000-0000-00009E000000}"/>
    <cellStyle name="Percent 2 3 2 2 2" xfId="791" xr:uid="{00000000-0005-0000-0000-000017030000}"/>
    <cellStyle name="Percent 2 3 2 2 2 2" xfId="1391" xr:uid="{00000000-0005-0000-0000-00006F050000}"/>
    <cellStyle name="Percent 2 3 2 2 3" xfId="591" xr:uid="{00000000-0005-0000-0000-00004F020000}"/>
    <cellStyle name="Percent 2 3 2 2 3 2" xfId="1191" xr:uid="{00000000-0005-0000-0000-0000A7040000}"/>
    <cellStyle name="Percent 2 3 2 2 4" xfId="391" xr:uid="{00000000-0005-0000-0000-000087010000}"/>
    <cellStyle name="Percent 2 3 2 2 5" xfId="991" xr:uid="{00000000-0005-0000-0000-0000DF030000}"/>
    <cellStyle name="Percent 2 3 2 3" xfId="720" xr:uid="{00000000-0005-0000-0000-0000D0020000}"/>
    <cellStyle name="Percent 2 3 2 3 2" xfId="1320" xr:uid="{00000000-0005-0000-0000-000028050000}"/>
    <cellStyle name="Percent 2 3 2 4" xfId="554" xr:uid="{00000000-0005-0000-0000-00002A020000}"/>
    <cellStyle name="Percent 2 3 2 4 2" xfId="1154" xr:uid="{00000000-0005-0000-0000-000082040000}"/>
    <cellStyle name="Percent 2 3 2 5" xfId="320" xr:uid="{00000000-0005-0000-0000-000040010000}"/>
    <cellStyle name="Percent 2 3 2 6" xfId="920" xr:uid="{00000000-0005-0000-0000-000098030000}"/>
    <cellStyle name="Percent 2 3 3" xfId="119" xr:uid="{00000000-0005-0000-0000-000077000000}"/>
    <cellStyle name="Percent 2 3 3 2" xfId="684" xr:uid="{00000000-0005-0000-0000-0000AC020000}"/>
    <cellStyle name="Percent 2 3 3 2 2" xfId="1284" xr:uid="{00000000-0005-0000-0000-000004050000}"/>
    <cellStyle name="Percent 2 3 3 3" xfId="518" xr:uid="{00000000-0005-0000-0000-000006020000}"/>
    <cellStyle name="Percent 2 3 3 3 2" xfId="1118" xr:uid="{00000000-0005-0000-0000-00005E040000}"/>
    <cellStyle name="Percent 2 3 3 4" xfId="284" xr:uid="{00000000-0005-0000-0000-00001C010000}"/>
    <cellStyle name="Percent 2 3 3 5" xfId="884" xr:uid="{00000000-0005-0000-0000-000074030000}"/>
    <cellStyle name="Percent 2 3 4" xfId="212" xr:uid="{00000000-0005-0000-0000-0000D4000000}"/>
    <cellStyle name="Percent 2 3 4 2" xfId="771" xr:uid="{00000000-0005-0000-0000-000003030000}"/>
    <cellStyle name="Percent 2 3 4 2 2" xfId="1371" xr:uid="{00000000-0005-0000-0000-00005B050000}"/>
    <cellStyle name="Percent 2 3 4 3" xfId="473" xr:uid="{00000000-0005-0000-0000-0000D9010000}"/>
    <cellStyle name="Percent 2 3 4 3 2" xfId="1073" xr:uid="{00000000-0005-0000-0000-000031040000}"/>
    <cellStyle name="Percent 2 3 4 4" xfId="371" xr:uid="{00000000-0005-0000-0000-000073010000}"/>
    <cellStyle name="Percent 2 3 4 5" xfId="971" xr:uid="{00000000-0005-0000-0000-0000CB030000}"/>
    <cellStyle name="Percent 2 3 5" xfId="637" xr:uid="{00000000-0005-0000-0000-00007D020000}"/>
    <cellStyle name="Percent 2 3 5 2" xfId="1237" xr:uid="{00000000-0005-0000-0000-0000D5040000}"/>
    <cellStyle name="Percent 2 3 6" xfId="437" xr:uid="{00000000-0005-0000-0000-0000B5010000}"/>
    <cellStyle name="Percent 2 3 6 2" xfId="1037" xr:uid="{00000000-0005-0000-0000-00000D040000}"/>
    <cellStyle name="Percent 2 3 7" xfId="237" xr:uid="{00000000-0005-0000-0000-0000ED000000}"/>
    <cellStyle name="Percent 2 3 8" xfId="837" xr:uid="{00000000-0005-0000-0000-000045030000}"/>
    <cellStyle name="Percent 2 4" xfId="51" xr:uid="{00000000-0005-0000-0000-000033000000}"/>
    <cellStyle name="Percent 2 4 2" xfId="93" xr:uid="{00000000-0005-0000-0000-00005D000000}"/>
    <cellStyle name="Percent 2 4 2 2" xfId="176" xr:uid="{00000000-0005-0000-0000-0000B0000000}"/>
    <cellStyle name="Percent 2 4 2 2 2" xfId="809" xr:uid="{00000000-0005-0000-0000-000029030000}"/>
    <cellStyle name="Percent 2 4 2 2 2 2" xfId="1409" xr:uid="{00000000-0005-0000-0000-000081050000}"/>
    <cellStyle name="Percent 2 4 2 2 3" xfId="609" xr:uid="{00000000-0005-0000-0000-000061020000}"/>
    <cellStyle name="Percent 2 4 2 2 3 2" xfId="1209" xr:uid="{00000000-0005-0000-0000-0000B9040000}"/>
    <cellStyle name="Percent 2 4 2 2 4" xfId="409" xr:uid="{00000000-0005-0000-0000-000099010000}"/>
    <cellStyle name="Percent 2 4 2 2 5" xfId="1009" xr:uid="{00000000-0005-0000-0000-0000F1030000}"/>
    <cellStyle name="Percent 2 4 2 3" xfId="738" xr:uid="{00000000-0005-0000-0000-0000E2020000}"/>
    <cellStyle name="Percent 2 4 2 3 2" xfId="1338" xr:uid="{00000000-0005-0000-0000-00003A050000}"/>
    <cellStyle name="Percent 2 4 2 4" xfId="572" xr:uid="{00000000-0005-0000-0000-00003C020000}"/>
    <cellStyle name="Percent 2 4 2 4 2" xfId="1172" xr:uid="{00000000-0005-0000-0000-000094040000}"/>
    <cellStyle name="Percent 2 4 2 5" xfId="338" xr:uid="{00000000-0005-0000-0000-000052010000}"/>
    <cellStyle name="Percent 2 4 2 6" xfId="938" xr:uid="{00000000-0005-0000-0000-0000AA030000}"/>
    <cellStyle name="Percent 2 4 3" xfId="137" xr:uid="{00000000-0005-0000-0000-000089000000}"/>
    <cellStyle name="Percent 2 4 3 2" xfId="702" xr:uid="{00000000-0005-0000-0000-0000BE020000}"/>
    <cellStyle name="Percent 2 4 3 2 2" xfId="1302" xr:uid="{00000000-0005-0000-0000-000016050000}"/>
    <cellStyle name="Percent 2 4 3 3" xfId="536" xr:uid="{00000000-0005-0000-0000-000018020000}"/>
    <cellStyle name="Percent 2 4 3 3 2" xfId="1136" xr:uid="{00000000-0005-0000-0000-000070040000}"/>
    <cellStyle name="Percent 2 4 3 4" xfId="302" xr:uid="{00000000-0005-0000-0000-00002E010000}"/>
    <cellStyle name="Percent 2 4 3 5" xfId="902" xr:uid="{00000000-0005-0000-0000-000086030000}"/>
    <cellStyle name="Percent 2 4 4" xfId="199" xr:uid="{00000000-0005-0000-0000-0000C7000000}"/>
    <cellStyle name="Percent 2 4 4 2" xfId="780" xr:uid="{00000000-0005-0000-0000-00000C030000}"/>
    <cellStyle name="Percent 2 4 4 2 2" xfId="1380" xr:uid="{00000000-0005-0000-0000-000064050000}"/>
    <cellStyle name="Percent 2 4 4 3" xfId="491" xr:uid="{00000000-0005-0000-0000-0000EB010000}"/>
    <cellStyle name="Percent 2 4 4 3 2" xfId="1091" xr:uid="{00000000-0005-0000-0000-000043040000}"/>
    <cellStyle name="Percent 2 4 4 4" xfId="380" xr:uid="{00000000-0005-0000-0000-00007C010000}"/>
    <cellStyle name="Percent 2 4 4 5" xfId="980" xr:uid="{00000000-0005-0000-0000-0000D4030000}"/>
    <cellStyle name="Percent 2 4 5" xfId="655" xr:uid="{00000000-0005-0000-0000-00008F020000}"/>
    <cellStyle name="Percent 2 4 5 2" xfId="1255" xr:uid="{00000000-0005-0000-0000-0000E7040000}"/>
    <cellStyle name="Percent 2 4 6" xfId="455" xr:uid="{00000000-0005-0000-0000-0000C7010000}"/>
    <cellStyle name="Percent 2 4 6 2" xfId="1055" xr:uid="{00000000-0005-0000-0000-00001F040000}"/>
    <cellStyle name="Percent 2 4 7" xfId="255" xr:uid="{00000000-0005-0000-0000-0000FF000000}"/>
    <cellStyle name="Percent 2 4 8" xfId="855" xr:uid="{00000000-0005-0000-0000-000057030000}"/>
    <cellStyle name="Percent 2 5" xfId="66" xr:uid="{00000000-0005-0000-0000-000042000000}"/>
    <cellStyle name="Percent 2 5 2" xfId="149" xr:uid="{00000000-0005-0000-0000-000095000000}"/>
    <cellStyle name="Percent 2 5 2 2" xfId="782" xr:uid="{00000000-0005-0000-0000-00000E030000}"/>
    <cellStyle name="Percent 2 5 2 2 2" xfId="1382" xr:uid="{00000000-0005-0000-0000-000066050000}"/>
    <cellStyle name="Percent 2 5 2 3" xfId="582" xr:uid="{00000000-0005-0000-0000-000046020000}"/>
    <cellStyle name="Percent 2 5 2 3 2" xfId="1182" xr:uid="{00000000-0005-0000-0000-00009E040000}"/>
    <cellStyle name="Percent 2 5 2 4" xfId="382" xr:uid="{00000000-0005-0000-0000-00007E010000}"/>
    <cellStyle name="Percent 2 5 2 5" xfId="982" xr:uid="{00000000-0005-0000-0000-0000D6030000}"/>
    <cellStyle name="Percent 2 5 3" xfId="711" xr:uid="{00000000-0005-0000-0000-0000C7020000}"/>
    <cellStyle name="Percent 2 5 3 2" xfId="1311" xr:uid="{00000000-0005-0000-0000-00001F050000}"/>
    <cellStyle name="Percent 2 5 4" xfId="545" xr:uid="{00000000-0005-0000-0000-000021020000}"/>
    <cellStyle name="Percent 2 5 4 2" xfId="1145" xr:uid="{00000000-0005-0000-0000-000079040000}"/>
    <cellStyle name="Percent 2 5 5" xfId="311" xr:uid="{00000000-0005-0000-0000-000037010000}"/>
    <cellStyle name="Percent 2 5 6" xfId="911" xr:uid="{00000000-0005-0000-0000-00008F030000}"/>
    <cellStyle name="Percent 2 6" xfId="22" xr:uid="{00000000-0005-0000-0000-000016000000}"/>
    <cellStyle name="Percent 2 6 2" xfId="217" xr:uid="{00000000-0005-0000-0000-0000D9000000}"/>
    <cellStyle name="Percent 2 6 2 2" xfId="819" xr:uid="{00000000-0005-0000-0000-000033030000}"/>
    <cellStyle name="Percent 2 6 2 2 2" xfId="1419" xr:uid="{00000000-0005-0000-0000-00008B050000}"/>
    <cellStyle name="Percent 2 6 2 3" xfId="619" xr:uid="{00000000-0005-0000-0000-00006B020000}"/>
    <cellStyle name="Percent 2 6 2 3 2" xfId="1219" xr:uid="{00000000-0005-0000-0000-0000C3040000}"/>
    <cellStyle name="Percent 2 6 2 4" xfId="419" xr:uid="{00000000-0005-0000-0000-0000A3010000}"/>
    <cellStyle name="Percent 2 6 2 5" xfId="1019" xr:uid="{00000000-0005-0000-0000-0000FB030000}"/>
    <cellStyle name="Percent 2 6 3" xfId="675" xr:uid="{00000000-0005-0000-0000-0000A3020000}"/>
    <cellStyle name="Percent 2 6 3 2" xfId="1275" xr:uid="{00000000-0005-0000-0000-0000FB040000}"/>
    <cellStyle name="Percent 2 6 4" xfId="509" xr:uid="{00000000-0005-0000-0000-0000FD010000}"/>
    <cellStyle name="Percent 2 6 4 2" xfId="1109" xr:uid="{00000000-0005-0000-0000-000055040000}"/>
    <cellStyle name="Percent 2 6 5" xfId="275" xr:uid="{00000000-0005-0000-0000-000013010000}"/>
    <cellStyle name="Percent 2 6 6" xfId="875" xr:uid="{00000000-0005-0000-0000-00006B030000}"/>
    <cellStyle name="Percent 2 7" xfId="107" xr:uid="{00000000-0005-0000-0000-00006B000000}"/>
    <cellStyle name="Percent 2 7 2" xfId="665" xr:uid="{00000000-0005-0000-0000-000099020000}"/>
    <cellStyle name="Percent 2 7 2 2" xfId="1265" xr:uid="{00000000-0005-0000-0000-0000F1040000}"/>
    <cellStyle name="Percent 2 7 3" xfId="500" xr:uid="{00000000-0005-0000-0000-0000F4010000}"/>
    <cellStyle name="Percent 2 7 3 2" xfId="1100" xr:uid="{00000000-0005-0000-0000-00004C040000}"/>
    <cellStyle name="Percent 2 7 4" xfId="265" xr:uid="{00000000-0005-0000-0000-000009010000}"/>
    <cellStyle name="Percent 2 7 5" xfId="865" xr:uid="{00000000-0005-0000-0000-000061030000}"/>
    <cellStyle name="Percent 2 8" xfId="204" xr:uid="{00000000-0005-0000-0000-0000CC000000}"/>
    <cellStyle name="Percent 2 8 2" xfId="775" xr:uid="{00000000-0005-0000-0000-000007030000}"/>
    <cellStyle name="Percent 2 8 2 2" xfId="1375" xr:uid="{00000000-0005-0000-0000-00005F050000}"/>
    <cellStyle name="Percent 2 8 3" xfId="464" xr:uid="{00000000-0005-0000-0000-0000D0010000}"/>
    <cellStyle name="Percent 2 8 3 2" xfId="1064" xr:uid="{00000000-0005-0000-0000-000028040000}"/>
    <cellStyle name="Percent 2 8 4" xfId="375" xr:uid="{00000000-0005-0000-0000-000077010000}"/>
    <cellStyle name="Percent 2 8 5" xfId="975" xr:uid="{00000000-0005-0000-0000-0000CF030000}"/>
    <cellStyle name="Percent 2 9" xfId="628" xr:uid="{00000000-0005-0000-0000-000074020000}"/>
    <cellStyle name="Percent 2 9 2" xfId="1228" xr:uid="{00000000-0005-0000-0000-0000CC040000}"/>
    <cellStyle name="Percent 3" xfId="10" xr:uid="{00000000-0005-0000-0000-00000A000000}"/>
    <cellStyle name="Percent 3 10" xfId="431" xr:uid="{00000000-0005-0000-0000-0000AF010000}"/>
    <cellStyle name="Percent 3 10 2" xfId="1031" xr:uid="{00000000-0005-0000-0000-000007040000}"/>
    <cellStyle name="Percent 3 11" xfId="231" xr:uid="{00000000-0005-0000-0000-0000E7000000}"/>
    <cellStyle name="Percent 3 12" xfId="831" xr:uid="{00000000-0005-0000-0000-00003F030000}"/>
    <cellStyle name="Percent 3 2" xfId="45" xr:uid="{00000000-0005-0000-0000-00002D000000}"/>
    <cellStyle name="Percent 3 2 2" xfId="87" xr:uid="{00000000-0005-0000-0000-000057000000}"/>
    <cellStyle name="Percent 3 2 2 2" xfId="170" xr:uid="{00000000-0005-0000-0000-0000AA000000}"/>
    <cellStyle name="Percent 3 2 2 2 2" xfId="803" xr:uid="{00000000-0005-0000-0000-000023030000}"/>
    <cellStyle name="Percent 3 2 2 2 2 2" xfId="1403" xr:uid="{00000000-0005-0000-0000-00007B050000}"/>
    <cellStyle name="Percent 3 2 2 2 3" xfId="603" xr:uid="{00000000-0005-0000-0000-00005B020000}"/>
    <cellStyle name="Percent 3 2 2 2 3 2" xfId="1203" xr:uid="{00000000-0005-0000-0000-0000B3040000}"/>
    <cellStyle name="Percent 3 2 2 2 4" xfId="403" xr:uid="{00000000-0005-0000-0000-000093010000}"/>
    <cellStyle name="Percent 3 2 2 2 5" xfId="1003" xr:uid="{00000000-0005-0000-0000-0000EB030000}"/>
    <cellStyle name="Percent 3 2 2 3" xfId="732" xr:uid="{00000000-0005-0000-0000-0000DC020000}"/>
    <cellStyle name="Percent 3 2 2 3 2" xfId="1332" xr:uid="{00000000-0005-0000-0000-000034050000}"/>
    <cellStyle name="Percent 3 2 2 4" xfId="566" xr:uid="{00000000-0005-0000-0000-000036020000}"/>
    <cellStyle name="Percent 3 2 2 4 2" xfId="1166" xr:uid="{00000000-0005-0000-0000-00008E040000}"/>
    <cellStyle name="Percent 3 2 2 5" xfId="332" xr:uid="{00000000-0005-0000-0000-00004C010000}"/>
    <cellStyle name="Percent 3 2 2 6" xfId="932" xr:uid="{00000000-0005-0000-0000-0000A4030000}"/>
    <cellStyle name="Percent 3 2 3" xfId="131" xr:uid="{00000000-0005-0000-0000-000083000000}"/>
    <cellStyle name="Percent 3 2 3 2" xfId="696" xr:uid="{00000000-0005-0000-0000-0000B8020000}"/>
    <cellStyle name="Percent 3 2 3 2 2" xfId="1296" xr:uid="{00000000-0005-0000-0000-000010050000}"/>
    <cellStyle name="Percent 3 2 3 3" xfId="530" xr:uid="{00000000-0005-0000-0000-000012020000}"/>
    <cellStyle name="Percent 3 2 3 3 2" xfId="1130" xr:uid="{00000000-0005-0000-0000-00006A040000}"/>
    <cellStyle name="Percent 3 2 3 4" xfId="296" xr:uid="{00000000-0005-0000-0000-000028010000}"/>
    <cellStyle name="Percent 3 2 3 5" xfId="896" xr:uid="{00000000-0005-0000-0000-000080030000}"/>
    <cellStyle name="Percent 3 2 4" xfId="208" xr:uid="{00000000-0005-0000-0000-0000D0000000}"/>
    <cellStyle name="Percent 3 2 4 2" xfId="762" xr:uid="{00000000-0005-0000-0000-0000FA020000}"/>
    <cellStyle name="Percent 3 2 4 2 2" xfId="1362" xr:uid="{00000000-0005-0000-0000-000052050000}"/>
    <cellStyle name="Percent 3 2 4 3" xfId="485" xr:uid="{00000000-0005-0000-0000-0000E5010000}"/>
    <cellStyle name="Percent 3 2 4 3 2" xfId="1085" xr:uid="{00000000-0005-0000-0000-00003D040000}"/>
    <cellStyle name="Percent 3 2 4 4" xfId="362" xr:uid="{00000000-0005-0000-0000-00006A010000}"/>
    <cellStyle name="Percent 3 2 4 5" xfId="962" xr:uid="{00000000-0005-0000-0000-0000C2030000}"/>
    <cellStyle name="Percent 3 2 5" xfId="649" xr:uid="{00000000-0005-0000-0000-000089020000}"/>
    <cellStyle name="Percent 3 2 5 2" xfId="1249" xr:uid="{00000000-0005-0000-0000-0000E1040000}"/>
    <cellStyle name="Percent 3 2 6" xfId="449" xr:uid="{00000000-0005-0000-0000-0000C1010000}"/>
    <cellStyle name="Percent 3 2 6 2" xfId="1049" xr:uid="{00000000-0005-0000-0000-000019040000}"/>
    <cellStyle name="Percent 3 2 7" xfId="249" xr:uid="{00000000-0005-0000-0000-0000F9000000}"/>
    <cellStyle name="Percent 3 2 8" xfId="849" xr:uid="{00000000-0005-0000-0000-000051030000}"/>
    <cellStyle name="Percent 3 3" xfId="36" xr:uid="{00000000-0005-0000-0000-000024000000}"/>
    <cellStyle name="Percent 3 3 2" xfId="78" xr:uid="{00000000-0005-0000-0000-00004E000000}"/>
    <cellStyle name="Percent 3 3 2 2" xfId="161" xr:uid="{00000000-0005-0000-0000-0000A1000000}"/>
    <cellStyle name="Percent 3 3 2 2 2" xfId="794" xr:uid="{00000000-0005-0000-0000-00001A030000}"/>
    <cellStyle name="Percent 3 3 2 2 2 2" xfId="1394" xr:uid="{00000000-0005-0000-0000-000072050000}"/>
    <cellStyle name="Percent 3 3 2 2 3" xfId="594" xr:uid="{00000000-0005-0000-0000-000052020000}"/>
    <cellStyle name="Percent 3 3 2 2 3 2" xfId="1194" xr:uid="{00000000-0005-0000-0000-0000AA040000}"/>
    <cellStyle name="Percent 3 3 2 2 4" xfId="394" xr:uid="{00000000-0005-0000-0000-00008A010000}"/>
    <cellStyle name="Percent 3 3 2 2 5" xfId="994" xr:uid="{00000000-0005-0000-0000-0000E2030000}"/>
    <cellStyle name="Percent 3 3 2 3" xfId="723" xr:uid="{00000000-0005-0000-0000-0000D3020000}"/>
    <cellStyle name="Percent 3 3 2 3 2" xfId="1323" xr:uid="{00000000-0005-0000-0000-00002B050000}"/>
    <cellStyle name="Percent 3 3 2 4" xfId="557" xr:uid="{00000000-0005-0000-0000-00002D020000}"/>
    <cellStyle name="Percent 3 3 2 4 2" xfId="1157" xr:uid="{00000000-0005-0000-0000-000085040000}"/>
    <cellStyle name="Percent 3 3 2 5" xfId="323" xr:uid="{00000000-0005-0000-0000-000043010000}"/>
    <cellStyle name="Percent 3 3 2 6" xfId="923" xr:uid="{00000000-0005-0000-0000-00009B030000}"/>
    <cellStyle name="Percent 3 3 3" xfId="122" xr:uid="{00000000-0005-0000-0000-00007A000000}"/>
    <cellStyle name="Percent 3 3 3 2" xfId="687" xr:uid="{00000000-0005-0000-0000-0000AF020000}"/>
    <cellStyle name="Percent 3 3 3 2 2" xfId="1287" xr:uid="{00000000-0005-0000-0000-000007050000}"/>
    <cellStyle name="Percent 3 3 3 3" xfId="521" xr:uid="{00000000-0005-0000-0000-000009020000}"/>
    <cellStyle name="Percent 3 3 3 3 2" xfId="1121" xr:uid="{00000000-0005-0000-0000-000061040000}"/>
    <cellStyle name="Percent 3 3 3 4" xfId="287" xr:uid="{00000000-0005-0000-0000-00001F010000}"/>
    <cellStyle name="Percent 3 3 3 5" xfId="887" xr:uid="{00000000-0005-0000-0000-000077030000}"/>
    <cellStyle name="Percent 3 3 4" xfId="187" xr:uid="{00000000-0005-0000-0000-0000BB000000}"/>
    <cellStyle name="Percent 3 3 4 2" xfId="748" xr:uid="{00000000-0005-0000-0000-0000EC020000}"/>
    <cellStyle name="Percent 3 3 4 2 2" xfId="1348" xr:uid="{00000000-0005-0000-0000-000044050000}"/>
    <cellStyle name="Percent 3 3 4 3" xfId="476" xr:uid="{00000000-0005-0000-0000-0000DC010000}"/>
    <cellStyle name="Percent 3 3 4 3 2" xfId="1076" xr:uid="{00000000-0005-0000-0000-000034040000}"/>
    <cellStyle name="Percent 3 3 4 4" xfId="348" xr:uid="{00000000-0005-0000-0000-00005C010000}"/>
    <cellStyle name="Percent 3 3 4 5" xfId="948" xr:uid="{00000000-0005-0000-0000-0000B4030000}"/>
    <cellStyle name="Percent 3 3 5" xfId="640" xr:uid="{00000000-0005-0000-0000-000080020000}"/>
    <cellStyle name="Percent 3 3 5 2" xfId="1240" xr:uid="{00000000-0005-0000-0000-0000D8040000}"/>
    <cellStyle name="Percent 3 3 6" xfId="440" xr:uid="{00000000-0005-0000-0000-0000B8010000}"/>
    <cellStyle name="Percent 3 3 6 2" xfId="1040" xr:uid="{00000000-0005-0000-0000-000010040000}"/>
    <cellStyle name="Percent 3 3 7" xfId="240" xr:uid="{00000000-0005-0000-0000-0000F0000000}"/>
    <cellStyle name="Percent 3 3 8" xfId="840" xr:uid="{00000000-0005-0000-0000-000048030000}"/>
    <cellStyle name="Percent 3 4" xfId="54" xr:uid="{00000000-0005-0000-0000-000036000000}"/>
    <cellStyle name="Percent 3 4 2" xfId="96" xr:uid="{00000000-0005-0000-0000-000060000000}"/>
    <cellStyle name="Percent 3 4 2 2" xfId="179" xr:uid="{00000000-0005-0000-0000-0000B3000000}"/>
    <cellStyle name="Percent 3 4 2 2 2" xfId="812" xr:uid="{00000000-0005-0000-0000-00002C030000}"/>
    <cellStyle name="Percent 3 4 2 2 2 2" xfId="1412" xr:uid="{00000000-0005-0000-0000-000084050000}"/>
    <cellStyle name="Percent 3 4 2 2 3" xfId="612" xr:uid="{00000000-0005-0000-0000-000064020000}"/>
    <cellStyle name="Percent 3 4 2 2 3 2" xfId="1212" xr:uid="{00000000-0005-0000-0000-0000BC040000}"/>
    <cellStyle name="Percent 3 4 2 2 4" xfId="412" xr:uid="{00000000-0005-0000-0000-00009C010000}"/>
    <cellStyle name="Percent 3 4 2 2 5" xfId="1012" xr:uid="{00000000-0005-0000-0000-0000F4030000}"/>
    <cellStyle name="Percent 3 4 2 3" xfId="741" xr:uid="{00000000-0005-0000-0000-0000E5020000}"/>
    <cellStyle name="Percent 3 4 2 3 2" xfId="1341" xr:uid="{00000000-0005-0000-0000-00003D050000}"/>
    <cellStyle name="Percent 3 4 2 4" xfId="575" xr:uid="{00000000-0005-0000-0000-00003F020000}"/>
    <cellStyle name="Percent 3 4 2 4 2" xfId="1175" xr:uid="{00000000-0005-0000-0000-000097040000}"/>
    <cellStyle name="Percent 3 4 2 5" xfId="341" xr:uid="{00000000-0005-0000-0000-000055010000}"/>
    <cellStyle name="Percent 3 4 2 6" xfId="941" xr:uid="{00000000-0005-0000-0000-0000AD030000}"/>
    <cellStyle name="Percent 3 4 3" xfId="140" xr:uid="{00000000-0005-0000-0000-00008C000000}"/>
    <cellStyle name="Percent 3 4 3 2" xfId="705" xr:uid="{00000000-0005-0000-0000-0000C1020000}"/>
    <cellStyle name="Percent 3 4 3 2 2" xfId="1305" xr:uid="{00000000-0005-0000-0000-000019050000}"/>
    <cellStyle name="Percent 3 4 3 3" xfId="539" xr:uid="{00000000-0005-0000-0000-00001B020000}"/>
    <cellStyle name="Percent 3 4 3 3 2" xfId="1139" xr:uid="{00000000-0005-0000-0000-000073040000}"/>
    <cellStyle name="Percent 3 4 3 4" xfId="305" xr:uid="{00000000-0005-0000-0000-000031010000}"/>
    <cellStyle name="Percent 3 4 3 5" xfId="905" xr:uid="{00000000-0005-0000-0000-000089030000}"/>
    <cellStyle name="Percent 3 4 4" xfId="195" xr:uid="{00000000-0005-0000-0000-0000C3000000}"/>
    <cellStyle name="Percent 3 4 4 2" xfId="663" xr:uid="{00000000-0005-0000-0000-000097020000}"/>
    <cellStyle name="Percent 3 4 4 2 2" xfId="1263" xr:uid="{00000000-0005-0000-0000-0000EF040000}"/>
    <cellStyle name="Percent 3 4 4 3" xfId="494" xr:uid="{00000000-0005-0000-0000-0000EE010000}"/>
    <cellStyle name="Percent 3 4 4 3 2" xfId="1094" xr:uid="{00000000-0005-0000-0000-000046040000}"/>
    <cellStyle name="Percent 3 4 4 4" xfId="263" xr:uid="{00000000-0005-0000-0000-000007010000}"/>
    <cellStyle name="Percent 3 4 4 5" xfId="863" xr:uid="{00000000-0005-0000-0000-00005F030000}"/>
    <cellStyle name="Percent 3 4 5" xfId="658" xr:uid="{00000000-0005-0000-0000-000092020000}"/>
    <cellStyle name="Percent 3 4 5 2" xfId="1258" xr:uid="{00000000-0005-0000-0000-0000EA040000}"/>
    <cellStyle name="Percent 3 4 6" xfId="458" xr:uid="{00000000-0005-0000-0000-0000CA010000}"/>
    <cellStyle name="Percent 3 4 6 2" xfId="1058" xr:uid="{00000000-0005-0000-0000-000022040000}"/>
    <cellStyle name="Percent 3 4 7" xfId="258" xr:uid="{00000000-0005-0000-0000-000002010000}"/>
    <cellStyle name="Percent 3 4 8" xfId="858" xr:uid="{00000000-0005-0000-0000-00005A030000}"/>
    <cellStyle name="Percent 3 5" xfId="69" xr:uid="{00000000-0005-0000-0000-000045000000}"/>
    <cellStyle name="Percent 3 5 2" xfId="152" xr:uid="{00000000-0005-0000-0000-000098000000}"/>
    <cellStyle name="Percent 3 5 2 2" xfId="785" xr:uid="{00000000-0005-0000-0000-000011030000}"/>
    <cellStyle name="Percent 3 5 2 2 2" xfId="1385" xr:uid="{00000000-0005-0000-0000-000069050000}"/>
    <cellStyle name="Percent 3 5 2 3" xfId="585" xr:uid="{00000000-0005-0000-0000-000049020000}"/>
    <cellStyle name="Percent 3 5 2 3 2" xfId="1185" xr:uid="{00000000-0005-0000-0000-0000A1040000}"/>
    <cellStyle name="Percent 3 5 2 4" xfId="385" xr:uid="{00000000-0005-0000-0000-000081010000}"/>
    <cellStyle name="Percent 3 5 2 5" xfId="985" xr:uid="{00000000-0005-0000-0000-0000D9030000}"/>
    <cellStyle name="Percent 3 5 3" xfId="714" xr:uid="{00000000-0005-0000-0000-0000CA020000}"/>
    <cellStyle name="Percent 3 5 3 2" xfId="1314" xr:uid="{00000000-0005-0000-0000-000022050000}"/>
    <cellStyle name="Percent 3 5 4" xfId="548" xr:uid="{00000000-0005-0000-0000-000024020000}"/>
    <cellStyle name="Percent 3 5 4 2" xfId="1148" xr:uid="{00000000-0005-0000-0000-00007C040000}"/>
    <cellStyle name="Percent 3 5 5" xfId="314" xr:uid="{00000000-0005-0000-0000-00003A010000}"/>
    <cellStyle name="Percent 3 5 6" xfId="914" xr:uid="{00000000-0005-0000-0000-000092030000}"/>
    <cellStyle name="Percent 3 6" xfId="25" xr:uid="{00000000-0005-0000-0000-000019000000}"/>
    <cellStyle name="Percent 3 6 2" xfId="220" xr:uid="{00000000-0005-0000-0000-0000DC000000}"/>
    <cellStyle name="Percent 3 6 2 2" xfId="822" xr:uid="{00000000-0005-0000-0000-000036030000}"/>
    <cellStyle name="Percent 3 6 2 2 2" xfId="1422" xr:uid="{00000000-0005-0000-0000-00008E050000}"/>
    <cellStyle name="Percent 3 6 2 3" xfId="622" xr:uid="{00000000-0005-0000-0000-00006E020000}"/>
    <cellStyle name="Percent 3 6 2 3 2" xfId="1222" xr:uid="{00000000-0005-0000-0000-0000C6040000}"/>
    <cellStyle name="Percent 3 6 2 4" xfId="422" xr:uid="{00000000-0005-0000-0000-0000A6010000}"/>
    <cellStyle name="Percent 3 6 2 5" xfId="1022" xr:uid="{00000000-0005-0000-0000-0000FE030000}"/>
    <cellStyle name="Percent 3 6 3" xfId="678" xr:uid="{00000000-0005-0000-0000-0000A6020000}"/>
    <cellStyle name="Percent 3 6 3 2" xfId="1278" xr:uid="{00000000-0005-0000-0000-0000FE040000}"/>
    <cellStyle name="Percent 3 6 4" xfId="512" xr:uid="{00000000-0005-0000-0000-000000020000}"/>
    <cellStyle name="Percent 3 6 4 2" xfId="1112" xr:uid="{00000000-0005-0000-0000-000058040000}"/>
    <cellStyle name="Percent 3 6 5" xfId="278" xr:uid="{00000000-0005-0000-0000-000016010000}"/>
    <cellStyle name="Percent 3 6 6" xfId="878" xr:uid="{00000000-0005-0000-0000-00006E030000}"/>
    <cellStyle name="Percent 3 7" xfId="110" xr:uid="{00000000-0005-0000-0000-00006E000000}"/>
    <cellStyle name="Percent 3 7 2" xfId="668" xr:uid="{00000000-0005-0000-0000-00009C020000}"/>
    <cellStyle name="Percent 3 7 2 2" xfId="1268" xr:uid="{00000000-0005-0000-0000-0000F4040000}"/>
    <cellStyle name="Percent 3 7 3" xfId="503" xr:uid="{00000000-0005-0000-0000-0000F7010000}"/>
    <cellStyle name="Percent 3 7 3 2" xfId="1103" xr:uid="{00000000-0005-0000-0000-00004F040000}"/>
    <cellStyle name="Percent 3 7 4" xfId="268" xr:uid="{00000000-0005-0000-0000-00000C010000}"/>
    <cellStyle name="Percent 3 7 5" xfId="868" xr:uid="{00000000-0005-0000-0000-000064030000}"/>
    <cellStyle name="Percent 3 8" xfId="207" xr:uid="{00000000-0005-0000-0000-0000CF000000}"/>
    <cellStyle name="Percent 3 8 2" xfId="750" xr:uid="{00000000-0005-0000-0000-0000EE020000}"/>
    <cellStyle name="Percent 3 8 2 2" xfId="1350" xr:uid="{00000000-0005-0000-0000-000046050000}"/>
    <cellStyle name="Percent 3 8 3" xfId="467" xr:uid="{00000000-0005-0000-0000-0000D3010000}"/>
    <cellStyle name="Percent 3 8 3 2" xfId="1067" xr:uid="{00000000-0005-0000-0000-00002B040000}"/>
    <cellStyle name="Percent 3 8 4" xfId="350" xr:uid="{00000000-0005-0000-0000-00005E010000}"/>
    <cellStyle name="Percent 3 8 5" xfId="950" xr:uid="{00000000-0005-0000-0000-0000B6030000}"/>
    <cellStyle name="Percent 3 9" xfId="631" xr:uid="{00000000-0005-0000-0000-000077020000}"/>
    <cellStyle name="Percent 3 9 2" xfId="1231" xr:uid="{00000000-0005-0000-0000-0000CF040000}"/>
    <cellStyle name="Percent 4" xfId="12" xr:uid="{00000000-0005-0000-0000-00000C000000}"/>
    <cellStyle name="Percent 4 10" xfId="433" xr:uid="{00000000-0005-0000-0000-0000B1010000}"/>
    <cellStyle name="Percent 4 10 2" xfId="1033" xr:uid="{00000000-0005-0000-0000-000009040000}"/>
    <cellStyle name="Percent 4 11" xfId="233" xr:uid="{00000000-0005-0000-0000-0000E9000000}"/>
    <cellStyle name="Percent 4 12" xfId="833" xr:uid="{00000000-0005-0000-0000-000041030000}"/>
    <cellStyle name="Percent 4 2" xfId="47" xr:uid="{00000000-0005-0000-0000-00002F000000}"/>
    <cellStyle name="Percent 4 2 2" xfId="89" xr:uid="{00000000-0005-0000-0000-000059000000}"/>
    <cellStyle name="Percent 4 2 2 2" xfId="172" xr:uid="{00000000-0005-0000-0000-0000AC000000}"/>
    <cellStyle name="Percent 4 2 2 2 2" xfId="805" xr:uid="{00000000-0005-0000-0000-000025030000}"/>
    <cellStyle name="Percent 4 2 2 2 2 2" xfId="1405" xr:uid="{00000000-0005-0000-0000-00007D050000}"/>
    <cellStyle name="Percent 4 2 2 2 3" xfId="605" xr:uid="{00000000-0005-0000-0000-00005D020000}"/>
    <cellStyle name="Percent 4 2 2 2 3 2" xfId="1205" xr:uid="{00000000-0005-0000-0000-0000B5040000}"/>
    <cellStyle name="Percent 4 2 2 2 4" xfId="405" xr:uid="{00000000-0005-0000-0000-000095010000}"/>
    <cellStyle name="Percent 4 2 2 2 5" xfId="1005" xr:uid="{00000000-0005-0000-0000-0000ED030000}"/>
    <cellStyle name="Percent 4 2 2 3" xfId="734" xr:uid="{00000000-0005-0000-0000-0000DE020000}"/>
    <cellStyle name="Percent 4 2 2 3 2" xfId="1334" xr:uid="{00000000-0005-0000-0000-000036050000}"/>
    <cellStyle name="Percent 4 2 2 4" xfId="568" xr:uid="{00000000-0005-0000-0000-000038020000}"/>
    <cellStyle name="Percent 4 2 2 4 2" xfId="1168" xr:uid="{00000000-0005-0000-0000-000090040000}"/>
    <cellStyle name="Percent 4 2 2 5" xfId="334" xr:uid="{00000000-0005-0000-0000-00004E010000}"/>
    <cellStyle name="Percent 4 2 2 6" xfId="934" xr:uid="{00000000-0005-0000-0000-0000A6030000}"/>
    <cellStyle name="Percent 4 2 3" xfId="133" xr:uid="{00000000-0005-0000-0000-000085000000}"/>
    <cellStyle name="Percent 4 2 3 2" xfId="698" xr:uid="{00000000-0005-0000-0000-0000BA020000}"/>
    <cellStyle name="Percent 4 2 3 2 2" xfId="1298" xr:uid="{00000000-0005-0000-0000-000012050000}"/>
    <cellStyle name="Percent 4 2 3 3" xfId="532" xr:uid="{00000000-0005-0000-0000-000014020000}"/>
    <cellStyle name="Percent 4 2 3 3 2" xfId="1132" xr:uid="{00000000-0005-0000-0000-00006C040000}"/>
    <cellStyle name="Percent 4 2 3 4" xfId="298" xr:uid="{00000000-0005-0000-0000-00002A010000}"/>
    <cellStyle name="Percent 4 2 3 5" xfId="898" xr:uid="{00000000-0005-0000-0000-000082030000}"/>
    <cellStyle name="Percent 4 2 4" xfId="115" xr:uid="{00000000-0005-0000-0000-000073000000}"/>
    <cellStyle name="Percent 4 2 4 2" xfId="747" xr:uid="{00000000-0005-0000-0000-0000EB020000}"/>
    <cellStyle name="Percent 4 2 4 2 2" xfId="1347" xr:uid="{00000000-0005-0000-0000-000043050000}"/>
    <cellStyle name="Percent 4 2 4 3" xfId="487" xr:uid="{00000000-0005-0000-0000-0000E7010000}"/>
    <cellStyle name="Percent 4 2 4 3 2" xfId="1087" xr:uid="{00000000-0005-0000-0000-00003F040000}"/>
    <cellStyle name="Percent 4 2 4 4" xfId="347" xr:uid="{00000000-0005-0000-0000-00005B010000}"/>
    <cellStyle name="Percent 4 2 4 5" xfId="947" xr:uid="{00000000-0005-0000-0000-0000B3030000}"/>
    <cellStyle name="Percent 4 2 5" xfId="651" xr:uid="{00000000-0005-0000-0000-00008B020000}"/>
    <cellStyle name="Percent 4 2 5 2" xfId="1251" xr:uid="{00000000-0005-0000-0000-0000E3040000}"/>
    <cellStyle name="Percent 4 2 6" xfId="451" xr:uid="{00000000-0005-0000-0000-0000C3010000}"/>
    <cellStyle name="Percent 4 2 6 2" xfId="1051" xr:uid="{00000000-0005-0000-0000-00001B040000}"/>
    <cellStyle name="Percent 4 2 7" xfId="251" xr:uid="{00000000-0005-0000-0000-0000FB000000}"/>
    <cellStyle name="Percent 4 2 8" xfId="851" xr:uid="{00000000-0005-0000-0000-000053030000}"/>
    <cellStyle name="Percent 4 3" xfId="38" xr:uid="{00000000-0005-0000-0000-000026000000}"/>
    <cellStyle name="Percent 4 3 2" xfId="80" xr:uid="{00000000-0005-0000-0000-000050000000}"/>
    <cellStyle name="Percent 4 3 2 2" xfId="163" xr:uid="{00000000-0005-0000-0000-0000A3000000}"/>
    <cellStyle name="Percent 4 3 2 2 2" xfId="796" xr:uid="{00000000-0005-0000-0000-00001C030000}"/>
    <cellStyle name="Percent 4 3 2 2 2 2" xfId="1396" xr:uid="{00000000-0005-0000-0000-000074050000}"/>
    <cellStyle name="Percent 4 3 2 2 3" xfId="596" xr:uid="{00000000-0005-0000-0000-000054020000}"/>
    <cellStyle name="Percent 4 3 2 2 3 2" xfId="1196" xr:uid="{00000000-0005-0000-0000-0000AC040000}"/>
    <cellStyle name="Percent 4 3 2 2 4" xfId="396" xr:uid="{00000000-0005-0000-0000-00008C010000}"/>
    <cellStyle name="Percent 4 3 2 2 5" xfId="996" xr:uid="{00000000-0005-0000-0000-0000E4030000}"/>
    <cellStyle name="Percent 4 3 2 3" xfId="725" xr:uid="{00000000-0005-0000-0000-0000D5020000}"/>
    <cellStyle name="Percent 4 3 2 3 2" xfId="1325" xr:uid="{00000000-0005-0000-0000-00002D050000}"/>
    <cellStyle name="Percent 4 3 2 4" xfId="559" xr:uid="{00000000-0005-0000-0000-00002F020000}"/>
    <cellStyle name="Percent 4 3 2 4 2" xfId="1159" xr:uid="{00000000-0005-0000-0000-000087040000}"/>
    <cellStyle name="Percent 4 3 2 5" xfId="325" xr:uid="{00000000-0005-0000-0000-000045010000}"/>
    <cellStyle name="Percent 4 3 2 6" xfId="925" xr:uid="{00000000-0005-0000-0000-00009D030000}"/>
    <cellStyle name="Percent 4 3 3" xfId="124" xr:uid="{00000000-0005-0000-0000-00007C000000}"/>
    <cellStyle name="Percent 4 3 3 2" xfId="689" xr:uid="{00000000-0005-0000-0000-0000B1020000}"/>
    <cellStyle name="Percent 4 3 3 2 2" xfId="1289" xr:uid="{00000000-0005-0000-0000-000009050000}"/>
    <cellStyle name="Percent 4 3 3 3" xfId="523" xr:uid="{00000000-0005-0000-0000-00000B020000}"/>
    <cellStyle name="Percent 4 3 3 3 2" xfId="1123" xr:uid="{00000000-0005-0000-0000-000063040000}"/>
    <cellStyle name="Percent 4 3 3 4" xfId="289" xr:uid="{00000000-0005-0000-0000-000021010000}"/>
    <cellStyle name="Percent 4 3 3 5" xfId="889" xr:uid="{00000000-0005-0000-0000-000079030000}"/>
    <cellStyle name="Percent 4 3 4" xfId="190" xr:uid="{00000000-0005-0000-0000-0000BE000000}"/>
    <cellStyle name="Percent 4 3 4 2" xfId="778" xr:uid="{00000000-0005-0000-0000-00000A030000}"/>
    <cellStyle name="Percent 4 3 4 2 2" xfId="1378" xr:uid="{00000000-0005-0000-0000-000062050000}"/>
    <cellStyle name="Percent 4 3 4 3" xfId="478" xr:uid="{00000000-0005-0000-0000-0000DE010000}"/>
    <cellStyle name="Percent 4 3 4 3 2" xfId="1078" xr:uid="{00000000-0005-0000-0000-000036040000}"/>
    <cellStyle name="Percent 4 3 4 4" xfId="378" xr:uid="{00000000-0005-0000-0000-00007A010000}"/>
    <cellStyle name="Percent 4 3 4 5" xfId="978" xr:uid="{00000000-0005-0000-0000-0000D2030000}"/>
    <cellStyle name="Percent 4 3 5" xfId="642" xr:uid="{00000000-0005-0000-0000-000082020000}"/>
    <cellStyle name="Percent 4 3 5 2" xfId="1242" xr:uid="{00000000-0005-0000-0000-0000DA040000}"/>
    <cellStyle name="Percent 4 3 6" xfId="442" xr:uid="{00000000-0005-0000-0000-0000BA010000}"/>
    <cellStyle name="Percent 4 3 6 2" xfId="1042" xr:uid="{00000000-0005-0000-0000-000012040000}"/>
    <cellStyle name="Percent 4 3 7" xfId="242" xr:uid="{00000000-0005-0000-0000-0000F2000000}"/>
    <cellStyle name="Percent 4 3 8" xfId="842" xr:uid="{00000000-0005-0000-0000-00004A030000}"/>
    <cellStyle name="Percent 4 4" xfId="56" xr:uid="{00000000-0005-0000-0000-000038000000}"/>
    <cellStyle name="Percent 4 4 2" xfId="98" xr:uid="{00000000-0005-0000-0000-000062000000}"/>
    <cellStyle name="Percent 4 4 2 2" xfId="181" xr:uid="{00000000-0005-0000-0000-0000B5000000}"/>
    <cellStyle name="Percent 4 4 2 2 2" xfId="814" xr:uid="{00000000-0005-0000-0000-00002E030000}"/>
    <cellStyle name="Percent 4 4 2 2 2 2" xfId="1414" xr:uid="{00000000-0005-0000-0000-000086050000}"/>
    <cellStyle name="Percent 4 4 2 2 3" xfId="614" xr:uid="{00000000-0005-0000-0000-000066020000}"/>
    <cellStyle name="Percent 4 4 2 2 3 2" xfId="1214" xr:uid="{00000000-0005-0000-0000-0000BE040000}"/>
    <cellStyle name="Percent 4 4 2 2 4" xfId="414" xr:uid="{00000000-0005-0000-0000-00009E010000}"/>
    <cellStyle name="Percent 4 4 2 2 5" xfId="1014" xr:uid="{00000000-0005-0000-0000-0000F6030000}"/>
    <cellStyle name="Percent 4 4 2 3" xfId="743" xr:uid="{00000000-0005-0000-0000-0000E7020000}"/>
    <cellStyle name="Percent 4 4 2 3 2" xfId="1343" xr:uid="{00000000-0005-0000-0000-00003F050000}"/>
    <cellStyle name="Percent 4 4 2 4" xfId="577" xr:uid="{00000000-0005-0000-0000-000041020000}"/>
    <cellStyle name="Percent 4 4 2 4 2" xfId="1177" xr:uid="{00000000-0005-0000-0000-000099040000}"/>
    <cellStyle name="Percent 4 4 2 5" xfId="343" xr:uid="{00000000-0005-0000-0000-000057010000}"/>
    <cellStyle name="Percent 4 4 2 6" xfId="943" xr:uid="{00000000-0005-0000-0000-0000AF030000}"/>
    <cellStyle name="Percent 4 4 3" xfId="142" xr:uid="{00000000-0005-0000-0000-00008E000000}"/>
    <cellStyle name="Percent 4 4 3 2" xfId="707" xr:uid="{00000000-0005-0000-0000-0000C3020000}"/>
    <cellStyle name="Percent 4 4 3 2 2" xfId="1307" xr:uid="{00000000-0005-0000-0000-00001B050000}"/>
    <cellStyle name="Percent 4 4 3 3" xfId="541" xr:uid="{00000000-0005-0000-0000-00001D020000}"/>
    <cellStyle name="Percent 4 4 3 3 2" xfId="1141" xr:uid="{00000000-0005-0000-0000-000075040000}"/>
    <cellStyle name="Percent 4 4 3 4" xfId="307" xr:uid="{00000000-0005-0000-0000-000033010000}"/>
    <cellStyle name="Percent 4 4 3 5" xfId="907" xr:uid="{00000000-0005-0000-0000-00008B030000}"/>
    <cellStyle name="Percent 4 4 4" xfId="116" xr:uid="{00000000-0005-0000-0000-000074000000}"/>
    <cellStyle name="Percent 4 4 4 2" xfId="752" xr:uid="{00000000-0005-0000-0000-0000F0020000}"/>
    <cellStyle name="Percent 4 4 4 2 2" xfId="1352" xr:uid="{00000000-0005-0000-0000-000048050000}"/>
    <cellStyle name="Percent 4 4 4 3" xfId="496" xr:uid="{00000000-0005-0000-0000-0000F0010000}"/>
    <cellStyle name="Percent 4 4 4 3 2" xfId="1096" xr:uid="{00000000-0005-0000-0000-000048040000}"/>
    <cellStyle name="Percent 4 4 4 4" xfId="352" xr:uid="{00000000-0005-0000-0000-000060010000}"/>
    <cellStyle name="Percent 4 4 4 5" xfId="952" xr:uid="{00000000-0005-0000-0000-0000B8030000}"/>
    <cellStyle name="Percent 4 4 5" xfId="660" xr:uid="{00000000-0005-0000-0000-000094020000}"/>
    <cellStyle name="Percent 4 4 5 2" xfId="1260" xr:uid="{00000000-0005-0000-0000-0000EC040000}"/>
    <cellStyle name="Percent 4 4 6" xfId="460" xr:uid="{00000000-0005-0000-0000-0000CC010000}"/>
    <cellStyle name="Percent 4 4 6 2" xfId="1060" xr:uid="{00000000-0005-0000-0000-000024040000}"/>
    <cellStyle name="Percent 4 4 7" xfId="260" xr:uid="{00000000-0005-0000-0000-000004010000}"/>
    <cellStyle name="Percent 4 4 8" xfId="860" xr:uid="{00000000-0005-0000-0000-00005C030000}"/>
    <cellStyle name="Percent 4 5" xfId="71" xr:uid="{00000000-0005-0000-0000-000047000000}"/>
    <cellStyle name="Percent 4 5 2" xfId="154" xr:uid="{00000000-0005-0000-0000-00009A000000}"/>
    <cellStyle name="Percent 4 5 2 2" xfId="787" xr:uid="{00000000-0005-0000-0000-000013030000}"/>
    <cellStyle name="Percent 4 5 2 2 2" xfId="1387" xr:uid="{00000000-0005-0000-0000-00006B050000}"/>
    <cellStyle name="Percent 4 5 2 3" xfId="587" xr:uid="{00000000-0005-0000-0000-00004B020000}"/>
    <cellStyle name="Percent 4 5 2 3 2" xfId="1187" xr:uid="{00000000-0005-0000-0000-0000A3040000}"/>
    <cellStyle name="Percent 4 5 2 4" xfId="387" xr:uid="{00000000-0005-0000-0000-000083010000}"/>
    <cellStyle name="Percent 4 5 2 5" xfId="987" xr:uid="{00000000-0005-0000-0000-0000DB030000}"/>
    <cellStyle name="Percent 4 5 3" xfId="716" xr:uid="{00000000-0005-0000-0000-0000CC020000}"/>
    <cellStyle name="Percent 4 5 3 2" xfId="1316" xr:uid="{00000000-0005-0000-0000-000024050000}"/>
    <cellStyle name="Percent 4 5 4" xfId="550" xr:uid="{00000000-0005-0000-0000-000026020000}"/>
    <cellStyle name="Percent 4 5 4 2" xfId="1150" xr:uid="{00000000-0005-0000-0000-00007E040000}"/>
    <cellStyle name="Percent 4 5 5" xfId="316" xr:uid="{00000000-0005-0000-0000-00003C010000}"/>
    <cellStyle name="Percent 4 5 6" xfId="916" xr:uid="{00000000-0005-0000-0000-000094030000}"/>
    <cellStyle name="Percent 4 6" xfId="28" xr:uid="{00000000-0005-0000-0000-00001C000000}"/>
    <cellStyle name="Percent 4 6 2" xfId="222" xr:uid="{00000000-0005-0000-0000-0000DE000000}"/>
    <cellStyle name="Percent 4 6 2 2" xfId="824" xr:uid="{00000000-0005-0000-0000-000038030000}"/>
    <cellStyle name="Percent 4 6 2 2 2" xfId="1424" xr:uid="{00000000-0005-0000-0000-000090050000}"/>
    <cellStyle name="Percent 4 6 2 3" xfId="624" xr:uid="{00000000-0005-0000-0000-000070020000}"/>
    <cellStyle name="Percent 4 6 2 3 2" xfId="1224" xr:uid="{00000000-0005-0000-0000-0000C8040000}"/>
    <cellStyle name="Percent 4 6 2 4" xfId="424" xr:uid="{00000000-0005-0000-0000-0000A8010000}"/>
    <cellStyle name="Percent 4 6 2 5" xfId="1024" xr:uid="{00000000-0005-0000-0000-000000040000}"/>
    <cellStyle name="Percent 4 6 3" xfId="680" xr:uid="{00000000-0005-0000-0000-0000A8020000}"/>
    <cellStyle name="Percent 4 6 3 2" xfId="1280" xr:uid="{00000000-0005-0000-0000-000000050000}"/>
    <cellStyle name="Percent 4 6 4" xfId="514" xr:uid="{00000000-0005-0000-0000-000002020000}"/>
    <cellStyle name="Percent 4 6 4 2" xfId="1114" xr:uid="{00000000-0005-0000-0000-00005A040000}"/>
    <cellStyle name="Percent 4 6 5" xfId="280" xr:uid="{00000000-0005-0000-0000-000018010000}"/>
    <cellStyle name="Percent 4 6 6" xfId="880" xr:uid="{00000000-0005-0000-0000-000070030000}"/>
    <cellStyle name="Percent 4 7" xfId="112" xr:uid="{00000000-0005-0000-0000-000070000000}"/>
    <cellStyle name="Percent 4 7 2" xfId="670" xr:uid="{00000000-0005-0000-0000-00009E020000}"/>
    <cellStyle name="Percent 4 7 2 2" xfId="1270" xr:uid="{00000000-0005-0000-0000-0000F6040000}"/>
    <cellStyle name="Percent 4 7 3" xfId="505" xr:uid="{00000000-0005-0000-0000-0000F9010000}"/>
    <cellStyle name="Percent 4 7 3 2" xfId="1105" xr:uid="{00000000-0005-0000-0000-000051040000}"/>
    <cellStyle name="Percent 4 7 4" xfId="270" xr:uid="{00000000-0005-0000-0000-00000E010000}"/>
    <cellStyle name="Percent 4 7 5" xfId="870" xr:uid="{00000000-0005-0000-0000-000066030000}"/>
    <cellStyle name="Percent 4 8" xfId="210" xr:uid="{00000000-0005-0000-0000-0000D2000000}"/>
    <cellStyle name="Percent 4 8 2" xfId="768" xr:uid="{00000000-0005-0000-0000-000000030000}"/>
    <cellStyle name="Percent 4 8 2 2" xfId="1368" xr:uid="{00000000-0005-0000-0000-000058050000}"/>
    <cellStyle name="Percent 4 8 3" xfId="469" xr:uid="{00000000-0005-0000-0000-0000D5010000}"/>
    <cellStyle name="Percent 4 8 3 2" xfId="1069" xr:uid="{00000000-0005-0000-0000-00002D040000}"/>
    <cellStyle name="Percent 4 8 4" xfId="368" xr:uid="{00000000-0005-0000-0000-000070010000}"/>
    <cellStyle name="Percent 4 8 5" xfId="968" xr:uid="{00000000-0005-0000-0000-0000C8030000}"/>
    <cellStyle name="Percent 4 9" xfId="633" xr:uid="{00000000-0005-0000-0000-000079020000}"/>
    <cellStyle name="Percent 4 9 2" xfId="1233" xr:uid="{00000000-0005-0000-0000-0000D1040000}"/>
    <cellStyle name="Percent 5" xfId="14" xr:uid="{00000000-0005-0000-0000-00000E000000}"/>
    <cellStyle name="Percent 5 10" xfId="435" xr:uid="{00000000-0005-0000-0000-0000B3010000}"/>
    <cellStyle name="Percent 5 10 2" xfId="1035" xr:uid="{00000000-0005-0000-0000-00000B040000}"/>
    <cellStyle name="Percent 5 11" xfId="235" xr:uid="{00000000-0005-0000-0000-0000EB000000}"/>
    <cellStyle name="Percent 5 12" xfId="835" xr:uid="{00000000-0005-0000-0000-000043030000}"/>
    <cellStyle name="Percent 5 2" xfId="49" xr:uid="{00000000-0005-0000-0000-000031000000}"/>
    <cellStyle name="Percent 5 2 2" xfId="91" xr:uid="{00000000-0005-0000-0000-00005B000000}"/>
    <cellStyle name="Percent 5 2 2 2" xfId="174" xr:uid="{00000000-0005-0000-0000-0000AE000000}"/>
    <cellStyle name="Percent 5 2 2 2 2" xfId="807" xr:uid="{00000000-0005-0000-0000-000027030000}"/>
    <cellStyle name="Percent 5 2 2 2 2 2" xfId="1407" xr:uid="{00000000-0005-0000-0000-00007F050000}"/>
    <cellStyle name="Percent 5 2 2 2 3" xfId="607" xr:uid="{00000000-0005-0000-0000-00005F020000}"/>
    <cellStyle name="Percent 5 2 2 2 3 2" xfId="1207" xr:uid="{00000000-0005-0000-0000-0000B7040000}"/>
    <cellStyle name="Percent 5 2 2 2 4" xfId="407" xr:uid="{00000000-0005-0000-0000-000097010000}"/>
    <cellStyle name="Percent 5 2 2 2 5" xfId="1007" xr:uid="{00000000-0005-0000-0000-0000EF030000}"/>
    <cellStyle name="Percent 5 2 2 3" xfId="736" xr:uid="{00000000-0005-0000-0000-0000E0020000}"/>
    <cellStyle name="Percent 5 2 2 3 2" xfId="1336" xr:uid="{00000000-0005-0000-0000-000038050000}"/>
    <cellStyle name="Percent 5 2 2 4" xfId="570" xr:uid="{00000000-0005-0000-0000-00003A020000}"/>
    <cellStyle name="Percent 5 2 2 4 2" xfId="1170" xr:uid="{00000000-0005-0000-0000-000092040000}"/>
    <cellStyle name="Percent 5 2 2 5" xfId="336" xr:uid="{00000000-0005-0000-0000-000050010000}"/>
    <cellStyle name="Percent 5 2 2 6" xfId="936" xr:uid="{00000000-0005-0000-0000-0000A8030000}"/>
    <cellStyle name="Percent 5 2 3" xfId="135" xr:uid="{00000000-0005-0000-0000-000087000000}"/>
    <cellStyle name="Percent 5 2 3 2" xfId="700" xr:uid="{00000000-0005-0000-0000-0000BC020000}"/>
    <cellStyle name="Percent 5 2 3 2 2" xfId="1300" xr:uid="{00000000-0005-0000-0000-000014050000}"/>
    <cellStyle name="Percent 5 2 3 3" xfId="534" xr:uid="{00000000-0005-0000-0000-000016020000}"/>
    <cellStyle name="Percent 5 2 3 3 2" xfId="1134" xr:uid="{00000000-0005-0000-0000-00006E040000}"/>
    <cellStyle name="Percent 5 2 3 4" xfId="300" xr:uid="{00000000-0005-0000-0000-00002C010000}"/>
    <cellStyle name="Percent 5 2 3 5" xfId="900" xr:uid="{00000000-0005-0000-0000-000084030000}"/>
    <cellStyle name="Percent 5 2 4" xfId="200" xr:uid="{00000000-0005-0000-0000-0000C8000000}"/>
    <cellStyle name="Percent 5 2 4 2" xfId="769" xr:uid="{00000000-0005-0000-0000-000001030000}"/>
    <cellStyle name="Percent 5 2 4 2 2" xfId="1369" xr:uid="{00000000-0005-0000-0000-000059050000}"/>
    <cellStyle name="Percent 5 2 4 3" xfId="489" xr:uid="{00000000-0005-0000-0000-0000E9010000}"/>
    <cellStyle name="Percent 5 2 4 3 2" xfId="1089" xr:uid="{00000000-0005-0000-0000-000041040000}"/>
    <cellStyle name="Percent 5 2 4 4" xfId="369" xr:uid="{00000000-0005-0000-0000-000071010000}"/>
    <cellStyle name="Percent 5 2 4 5" xfId="969" xr:uid="{00000000-0005-0000-0000-0000C9030000}"/>
    <cellStyle name="Percent 5 2 5" xfId="653" xr:uid="{00000000-0005-0000-0000-00008D020000}"/>
    <cellStyle name="Percent 5 2 5 2" xfId="1253" xr:uid="{00000000-0005-0000-0000-0000E5040000}"/>
    <cellStyle name="Percent 5 2 6" xfId="453" xr:uid="{00000000-0005-0000-0000-0000C5010000}"/>
    <cellStyle name="Percent 5 2 6 2" xfId="1053" xr:uid="{00000000-0005-0000-0000-00001D040000}"/>
    <cellStyle name="Percent 5 2 7" xfId="253" xr:uid="{00000000-0005-0000-0000-0000FD000000}"/>
    <cellStyle name="Percent 5 2 8" xfId="853" xr:uid="{00000000-0005-0000-0000-000055030000}"/>
    <cellStyle name="Percent 5 3" xfId="40" xr:uid="{00000000-0005-0000-0000-000028000000}"/>
    <cellStyle name="Percent 5 3 2" xfId="82" xr:uid="{00000000-0005-0000-0000-000052000000}"/>
    <cellStyle name="Percent 5 3 2 2" xfId="165" xr:uid="{00000000-0005-0000-0000-0000A5000000}"/>
    <cellStyle name="Percent 5 3 2 2 2" xfId="798" xr:uid="{00000000-0005-0000-0000-00001E030000}"/>
    <cellStyle name="Percent 5 3 2 2 2 2" xfId="1398" xr:uid="{00000000-0005-0000-0000-000076050000}"/>
    <cellStyle name="Percent 5 3 2 2 3" xfId="598" xr:uid="{00000000-0005-0000-0000-000056020000}"/>
    <cellStyle name="Percent 5 3 2 2 3 2" xfId="1198" xr:uid="{00000000-0005-0000-0000-0000AE040000}"/>
    <cellStyle name="Percent 5 3 2 2 4" xfId="398" xr:uid="{00000000-0005-0000-0000-00008E010000}"/>
    <cellStyle name="Percent 5 3 2 2 5" xfId="998" xr:uid="{00000000-0005-0000-0000-0000E6030000}"/>
    <cellStyle name="Percent 5 3 2 3" xfId="727" xr:uid="{00000000-0005-0000-0000-0000D7020000}"/>
    <cellStyle name="Percent 5 3 2 3 2" xfId="1327" xr:uid="{00000000-0005-0000-0000-00002F050000}"/>
    <cellStyle name="Percent 5 3 2 4" xfId="561" xr:uid="{00000000-0005-0000-0000-000031020000}"/>
    <cellStyle name="Percent 5 3 2 4 2" xfId="1161" xr:uid="{00000000-0005-0000-0000-000089040000}"/>
    <cellStyle name="Percent 5 3 2 5" xfId="327" xr:uid="{00000000-0005-0000-0000-000047010000}"/>
    <cellStyle name="Percent 5 3 2 6" xfId="927" xr:uid="{00000000-0005-0000-0000-00009F030000}"/>
    <cellStyle name="Percent 5 3 3" xfId="126" xr:uid="{00000000-0005-0000-0000-00007E000000}"/>
    <cellStyle name="Percent 5 3 3 2" xfId="691" xr:uid="{00000000-0005-0000-0000-0000B3020000}"/>
    <cellStyle name="Percent 5 3 3 2 2" xfId="1291" xr:uid="{00000000-0005-0000-0000-00000B050000}"/>
    <cellStyle name="Percent 5 3 3 3" xfId="525" xr:uid="{00000000-0005-0000-0000-00000D020000}"/>
    <cellStyle name="Percent 5 3 3 3 2" xfId="1125" xr:uid="{00000000-0005-0000-0000-000065040000}"/>
    <cellStyle name="Percent 5 3 3 4" xfId="291" xr:uid="{00000000-0005-0000-0000-000023010000}"/>
    <cellStyle name="Percent 5 3 3 5" xfId="891" xr:uid="{00000000-0005-0000-0000-00007B030000}"/>
    <cellStyle name="Percent 5 3 4" xfId="201" xr:uid="{00000000-0005-0000-0000-0000C9000000}"/>
    <cellStyle name="Percent 5 3 4 2" xfId="770" xr:uid="{00000000-0005-0000-0000-000002030000}"/>
    <cellStyle name="Percent 5 3 4 2 2" xfId="1370" xr:uid="{00000000-0005-0000-0000-00005A050000}"/>
    <cellStyle name="Percent 5 3 4 3" xfId="480" xr:uid="{00000000-0005-0000-0000-0000E0010000}"/>
    <cellStyle name="Percent 5 3 4 3 2" xfId="1080" xr:uid="{00000000-0005-0000-0000-000038040000}"/>
    <cellStyle name="Percent 5 3 4 4" xfId="370" xr:uid="{00000000-0005-0000-0000-000072010000}"/>
    <cellStyle name="Percent 5 3 4 5" xfId="970" xr:uid="{00000000-0005-0000-0000-0000CA030000}"/>
    <cellStyle name="Percent 5 3 5" xfId="644" xr:uid="{00000000-0005-0000-0000-000084020000}"/>
    <cellStyle name="Percent 5 3 5 2" xfId="1244" xr:uid="{00000000-0005-0000-0000-0000DC040000}"/>
    <cellStyle name="Percent 5 3 6" xfId="444" xr:uid="{00000000-0005-0000-0000-0000BC010000}"/>
    <cellStyle name="Percent 5 3 6 2" xfId="1044" xr:uid="{00000000-0005-0000-0000-000014040000}"/>
    <cellStyle name="Percent 5 3 7" xfId="244" xr:uid="{00000000-0005-0000-0000-0000F4000000}"/>
    <cellStyle name="Percent 5 3 8" xfId="844" xr:uid="{00000000-0005-0000-0000-00004C030000}"/>
    <cellStyle name="Percent 5 4" xfId="58" xr:uid="{00000000-0005-0000-0000-00003A000000}"/>
    <cellStyle name="Percent 5 4 2" xfId="100" xr:uid="{00000000-0005-0000-0000-000064000000}"/>
    <cellStyle name="Percent 5 4 2 2" xfId="183" xr:uid="{00000000-0005-0000-0000-0000B7000000}"/>
    <cellStyle name="Percent 5 4 2 2 2" xfId="816" xr:uid="{00000000-0005-0000-0000-000030030000}"/>
    <cellStyle name="Percent 5 4 2 2 2 2" xfId="1416" xr:uid="{00000000-0005-0000-0000-000088050000}"/>
    <cellStyle name="Percent 5 4 2 2 3" xfId="616" xr:uid="{00000000-0005-0000-0000-000068020000}"/>
    <cellStyle name="Percent 5 4 2 2 3 2" xfId="1216" xr:uid="{00000000-0005-0000-0000-0000C0040000}"/>
    <cellStyle name="Percent 5 4 2 2 4" xfId="416" xr:uid="{00000000-0005-0000-0000-0000A0010000}"/>
    <cellStyle name="Percent 5 4 2 2 5" xfId="1016" xr:uid="{00000000-0005-0000-0000-0000F8030000}"/>
    <cellStyle name="Percent 5 4 2 3" xfId="745" xr:uid="{00000000-0005-0000-0000-0000E9020000}"/>
    <cellStyle name="Percent 5 4 2 3 2" xfId="1345" xr:uid="{00000000-0005-0000-0000-000041050000}"/>
    <cellStyle name="Percent 5 4 2 4" xfId="579" xr:uid="{00000000-0005-0000-0000-000043020000}"/>
    <cellStyle name="Percent 5 4 2 4 2" xfId="1179" xr:uid="{00000000-0005-0000-0000-00009B040000}"/>
    <cellStyle name="Percent 5 4 2 5" xfId="345" xr:uid="{00000000-0005-0000-0000-000059010000}"/>
    <cellStyle name="Percent 5 4 2 6" xfId="945" xr:uid="{00000000-0005-0000-0000-0000B1030000}"/>
    <cellStyle name="Percent 5 4 3" xfId="144" xr:uid="{00000000-0005-0000-0000-000090000000}"/>
    <cellStyle name="Percent 5 4 3 2" xfId="709" xr:uid="{00000000-0005-0000-0000-0000C5020000}"/>
    <cellStyle name="Percent 5 4 3 2 2" xfId="1309" xr:uid="{00000000-0005-0000-0000-00001D050000}"/>
    <cellStyle name="Percent 5 4 3 3" xfId="543" xr:uid="{00000000-0005-0000-0000-00001F020000}"/>
    <cellStyle name="Percent 5 4 3 3 2" xfId="1143" xr:uid="{00000000-0005-0000-0000-000077040000}"/>
    <cellStyle name="Percent 5 4 3 4" xfId="309" xr:uid="{00000000-0005-0000-0000-000035010000}"/>
    <cellStyle name="Percent 5 4 3 5" xfId="909" xr:uid="{00000000-0005-0000-0000-00008D030000}"/>
    <cellStyle name="Percent 5 4 4" xfId="203" xr:uid="{00000000-0005-0000-0000-0000CB000000}"/>
    <cellStyle name="Percent 5 4 4 2" xfId="777" xr:uid="{00000000-0005-0000-0000-000009030000}"/>
    <cellStyle name="Percent 5 4 4 2 2" xfId="1377" xr:uid="{00000000-0005-0000-0000-000061050000}"/>
    <cellStyle name="Percent 5 4 4 3" xfId="498" xr:uid="{00000000-0005-0000-0000-0000F2010000}"/>
    <cellStyle name="Percent 5 4 4 3 2" xfId="1098" xr:uid="{00000000-0005-0000-0000-00004A040000}"/>
    <cellStyle name="Percent 5 4 4 4" xfId="377" xr:uid="{00000000-0005-0000-0000-000079010000}"/>
    <cellStyle name="Percent 5 4 4 5" xfId="977" xr:uid="{00000000-0005-0000-0000-0000D1030000}"/>
    <cellStyle name="Percent 5 4 5" xfId="662" xr:uid="{00000000-0005-0000-0000-000096020000}"/>
    <cellStyle name="Percent 5 4 5 2" xfId="1262" xr:uid="{00000000-0005-0000-0000-0000EE040000}"/>
    <cellStyle name="Percent 5 4 6" xfId="462" xr:uid="{00000000-0005-0000-0000-0000CE010000}"/>
    <cellStyle name="Percent 5 4 6 2" xfId="1062" xr:uid="{00000000-0005-0000-0000-000026040000}"/>
    <cellStyle name="Percent 5 4 7" xfId="262" xr:uid="{00000000-0005-0000-0000-000006010000}"/>
    <cellStyle name="Percent 5 4 8" xfId="862" xr:uid="{00000000-0005-0000-0000-00005E030000}"/>
    <cellStyle name="Percent 5 5" xfId="73" xr:uid="{00000000-0005-0000-0000-000049000000}"/>
    <cellStyle name="Percent 5 5 2" xfId="156" xr:uid="{00000000-0005-0000-0000-00009C000000}"/>
    <cellStyle name="Percent 5 5 2 2" xfId="789" xr:uid="{00000000-0005-0000-0000-000015030000}"/>
    <cellStyle name="Percent 5 5 2 2 2" xfId="1389" xr:uid="{00000000-0005-0000-0000-00006D050000}"/>
    <cellStyle name="Percent 5 5 2 3" xfId="589" xr:uid="{00000000-0005-0000-0000-00004D020000}"/>
    <cellStyle name="Percent 5 5 2 3 2" xfId="1189" xr:uid="{00000000-0005-0000-0000-0000A5040000}"/>
    <cellStyle name="Percent 5 5 2 4" xfId="389" xr:uid="{00000000-0005-0000-0000-000085010000}"/>
    <cellStyle name="Percent 5 5 2 5" xfId="989" xr:uid="{00000000-0005-0000-0000-0000DD030000}"/>
    <cellStyle name="Percent 5 5 3" xfId="718" xr:uid="{00000000-0005-0000-0000-0000CE020000}"/>
    <cellStyle name="Percent 5 5 3 2" xfId="1318" xr:uid="{00000000-0005-0000-0000-000026050000}"/>
    <cellStyle name="Percent 5 5 4" xfId="552" xr:uid="{00000000-0005-0000-0000-000028020000}"/>
    <cellStyle name="Percent 5 5 4 2" xfId="1152" xr:uid="{00000000-0005-0000-0000-000080040000}"/>
    <cellStyle name="Percent 5 5 5" xfId="318" xr:uid="{00000000-0005-0000-0000-00003E010000}"/>
    <cellStyle name="Percent 5 5 6" xfId="918" xr:uid="{00000000-0005-0000-0000-000096030000}"/>
    <cellStyle name="Percent 5 6" xfId="30" xr:uid="{00000000-0005-0000-0000-00001E000000}"/>
    <cellStyle name="Percent 5 6 2" xfId="224" xr:uid="{00000000-0005-0000-0000-0000E0000000}"/>
    <cellStyle name="Percent 5 6 2 2" xfId="826" xr:uid="{00000000-0005-0000-0000-00003A030000}"/>
    <cellStyle name="Percent 5 6 2 2 2" xfId="1426" xr:uid="{00000000-0005-0000-0000-000092050000}"/>
    <cellStyle name="Percent 5 6 2 3" xfId="626" xr:uid="{00000000-0005-0000-0000-000072020000}"/>
    <cellStyle name="Percent 5 6 2 3 2" xfId="1226" xr:uid="{00000000-0005-0000-0000-0000CA040000}"/>
    <cellStyle name="Percent 5 6 2 4" xfId="426" xr:uid="{00000000-0005-0000-0000-0000AA010000}"/>
    <cellStyle name="Percent 5 6 2 5" xfId="1026" xr:uid="{00000000-0005-0000-0000-000002040000}"/>
    <cellStyle name="Percent 5 6 3" xfId="682" xr:uid="{00000000-0005-0000-0000-0000AA020000}"/>
    <cellStyle name="Percent 5 6 3 2" xfId="1282" xr:uid="{00000000-0005-0000-0000-000002050000}"/>
    <cellStyle name="Percent 5 6 4" xfId="516" xr:uid="{00000000-0005-0000-0000-000004020000}"/>
    <cellStyle name="Percent 5 6 4 2" xfId="1116" xr:uid="{00000000-0005-0000-0000-00005C040000}"/>
    <cellStyle name="Percent 5 6 5" xfId="282" xr:uid="{00000000-0005-0000-0000-00001A010000}"/>
    <cellStyle name="Percent 5 6 6" xfId="882" xr:uid="{00000000-0005-0000-0000-000072030000}"/>
    <cellStyle name="Percent 5 7" xfId="114" xr:uid="{00000000-0005-0000-0000-000072000000}"/>
    <cellStyle name="Percent 5 7 2" xfId="672" xr:uid="{00000000-0005-0000-0000-0000A0020000}"/>
    <cellStyle name="Percent 5 7 2 2" xfId="1272" xr:uid="{00000000-0005-0000-0000-0000F8040000}"/>
    <cellStyle name="Percent 5 7 3" xfId="507" xr:uid="{00000000-0005-0000-0000-0000FB010000}"/>
    <cellStyle name="Percent 5 7 3 2" xfId="1107" xr:uid="{00000000-0005-0000-0000-000053040000}"/>
    <cellStyle name="Percent 5 7 4" xfId="272" xr:uid="{00000000-0005-0000-0000-000010010000}"/>
    <cellStyle name="Percent 5 7 5" xfId="872" xr:uid="{00000000-0005-0000-0000-000068030000}"/>
    <cellStyle name="Percent 5 8" xfId="146" xr:uid="{00000000-0005-0000-0000-000092000000}"/>
    <cellStyle name="Percent 5 8 2" xfId="774" xr:uid="{00000000-0005-0000-0000-000006030000}"/>
    <cellStyle name="Percent 5 8 2 2" xfId="1374" xr:uid="{00000000-0005-0000-0000-00005E050000}"/>
    <cellStyle name="Percent 5 8 3" xfId="471" xr:uid="{00000000-0005-0000-0000-0000D7010000}"/>
    <cellStyle name="Percent 5 8 3 2" xfId="1071" xr:uid="{00000000-0005-0000-0000-00002F040000}"/>
    <cellStyle name="Percent 5 8 4" xfId="374" xr:uid="{00000000-0005-0000-0000-000076010000}"/>
    <cellStyle name="Percent 5 8 5" xfId="974" xr:uid="{00000000-0005-0000-0000-0000CE030000}"/>
    <cellStyle name="Percent 5 9" xfId="635" xr:uid="{00000000-0005-0000-0000-00007B020000}"/>
    <cellStyle name="Percent 5 9 2" xfId="1235" xr:uid="{00000000-0005-0000-0000-0000D3040000}"/>
    <cellStyle name="Title" xfId="1428" xr:uid="{00000000-0005-0000-0000-000094050000}"/>
    <cellStyle name="Total" xfId="1443" xr:uid="{00000000-0005-0000-0000-0000A3050000}"/>
    <cellStyle name="Warning Text" xfId="1441" xr:uid="{00000000-0005-0000-0000-0000A1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1724073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19098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47626</xdr:rowOff>
    </xdr:from>
    <xdr:to>
      <xdr:col>0</xdr:col>
      <xdr:colOff>1181101</xdr:colOff>
      <xdr:row>1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7625"/>
          <a:ext cx="990600" cy="3524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64770</xdr:rowOff>
    </xdr:from>
    <xdr:to>
      <xdr:col>1</xdr:col>
      <xdr:colOff>156258</xdr:colOff>
      <xdr:row>1</xdr:row>
      <xdr:rowOff>312420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714500" cy="5715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238173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238173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238173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24025" cy="581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48</xdr:colOff>
      <xdr:row>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14500" cy="5810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zoomScaleSheetLayoutView="100" workbookViewId="0">
      <selection activeCell="B48" sqref="B48"/>
    </sheetView>
  </sheetViews>
  <sheetFormatPr defaultRowHeight="14.5" x14ac:dyDescent="0.35"/>
  <cols>
    <col min="1" max="1" width="26.26953125" customWidth="1"/>
    <col min="2" max="2" width="90.7265625" customWidth="1"/>
    <col min="3" max="3" width="14.7265625" style="8" customWidth="1"/>
    <col min="4" max="4" width="55.453125" bestFit="1" customWidth="1"/>
    <col min="5" max="5" width="13.81640625" customWidth="1"/>
  </cols>
  <sheetData>
    <row r="1" spans="1:6" ht="45.75" customHeight="1" x14ac:dyDescent="0.6">
      <c r="B1" s="1" t="s">
        <v>0</v>
      </c>
    </row>
    <row r="2" spans="1:6" ht="22.5" customHeight="1" x14ac:dyDescent="0.6">
      <c r="A2" t="s">
        <v>1</v>
      </c>
      <c r="B2" s="1" t="s">
        <v>2</v>
      </c>
      <c r="C2" s="12" t="s">
        <v>3</v>
      </c>
    </row>
    <row r="3" spans="1:6" ht="18" customHeight="1" x14ac:dyDescent="0.35">
      <c r="A3" t="s">
        <v>4</v>
      </c>
      <c r="B3" s="7">
        <v>44696</v>
      </c>
    </row>
    <row r="4" spans="1:6" ht="15" customHeight="1" x14ac:dyDescent="0.35">
      <c r="B4" s="7"/>
    </row>
    <row r="5" spans="1:6" ht="19.5" customHeight="1" x14ac:dyDescent="0.55000000000000004">
      <c r="A5" s="14" t="s">
        <v>8</v>
      </c>
      <c r="B5" s="7"/>
    </row>
    <row r="6" spans="1:6" s="4" customFormat="1" ht="15.5" x14ac:dyDescent="0.35">
      <c r="A6" s="30" t="s">
        <v>8</v>
      </c>
      <c r="B6" s="30"/>
      <c r="C6" s="30"/>
      <c r="D6"/>
      <c r="E6"/>
      <c r="F6"/>
    </row>
    <row r="7" spans="1:6" x14ac:dyDescent="0.35">
      <c r="A7" s="3" t="s">
        <v>5</v>
      </c>
      <c r="B7" s="3" t="s">
        <v>6</v>
      </c>
      <c r="C7" s="9" t="s">
        <v>7</v>
      </c>
    </row>
    <row r="8" spans="1:6" x14ac:dyDescent="0.35">
      <c r="A8" s="19" t="s">
        <v>9</v>
      </c>
      <c r="B8" s="19" t="s">
        <v>10</v>
      </c>
      <c r="C8" s="10">
        <v>23160</v>
      </c>
    </row>
    <row r="9" spans="1:6" x14ac:dyDescent="0.35">
      <c r="A9" s="19" t="s">
        <v>11</v>
      </c>
      <c r="B9" s="19" t="s">
        <v>12</v>
      </c>
      <c r="C9" s="10">
        <v>50550</v>
      </c>
    </row>
    <row r="13" spans="1:6" ht="23.5" x14ac:dyDescent="0.55000000000000004">
      <c r="A13" s="14" t="s">
        <v>121</v>
      </c>
      <c r="B13" s="7"/>
      <c r="D13" s="8"/>
      <c r="E13" s="8"/>
    </row>
    <row r="14" spans="1:6" x14ac:dyDescent="0.35">
      <c r="B14" s="7"/>
      <c r="D14" s="8"/>
      <c r="E14" s="8"/>
    </row>
    <row r="15" spans="1:6" x14ac:dyDescent="0.35">
      <c r="C15" s="11"/>
      <c r="D15" s="8"/>
      <c r="E15" s="8"/>
    </row>
    <row r="16" spans="1:6" ht="15.5" x14ac:dyDescent="0.35">
      <c r="A16" s="30" t="s">
        <v>122</v>
      </c>
      <c r="B16" s="30"/>
      <c r="C16" s="36"/>
      <c r="D16" s="15" t="s">
        <v>83</v>
      </c>
      <c r="E16" s="2" t="s">
        <v>84</v>
      </c>
    </row>
    <row r="17" spans="1:5" x14ac:dyDescent="0.35">
      <c r="A17" s="3" t="s">
        <v>5</v>
      </c>
      <c r="B17" s="3" t="s">
        <v>6</v>
      </c>
      <c r="C17" s="9" t="s">
        <v>85</v>
      </c>
      <c r="D17" s="9" t="s">
        <v>86</v>
      </c>
      <c r="E17" s="9" t="s">
        <v>87</v>
      </c>
    </row>
    <row r="18" spans="1:5" x14ac:dyDescent="0.35">
      <c r="A18" s="19" t="s">
        <v>123</v>
      </c>
      <c r="B18" s="19" t="s">
        <v>124</v>
      </c>
      <c r="C18" s="10">
        <v>5095.2</v>
      </c>
      <c r="D18" s="18">
        <f>C18*30.4/22</f>
        <v>7040.6399999999994</v>
      </c>
      <c r="E18" s="18">
        <f>C18*48.6/22</f>
        <v>11255.76</v>
      </c>
    </row>
    <row r="19" spans="1:5" x14ac:dyDescent="0.35">
      <c r="A19" s="19" t="s">
        <v>125</v>
      </c>
      <c r="B19" s="19" t="s">
        <v>126</v>
      </c>
      <c r="C19" s="10">
        <v>11121</v>
      </c>
      <c r="D19" s="18">
        <f>C19*30.4/22</f>
        <v>15367.199999999999</v>
      </c>
      <c r="E19" s="18">
        <f>C19*48.6/22</f>
        <v>24567.3</v>
      </c>
    </row>
    <row r="20" spans="1:5" x14ac:dyDescent="0.35">
      <c r="A20" s="19" t="s">
        <v>127</v>
      </c>
      <c r="B20" s="19" t="s">
        <v>128</v>
      </c>
      <c r="C20" s="10">
        <v>2316</v>
      </c>
      <c r="D20" s="16"/>
      <c r="E20" s="11"/>
    </row>
    <row r="21" spans="1:5" x14ac:dyDescent="0.35">
      <c r="A21" s="19" t="s">
        <v>129</v>
      </c>
      <c r="B21" s="19" t="s">
        <v>130</v>
      </c>
      <c r="C21" s="10">
        <v>5055</v>
      </c>
      <c r="D21" s="16"/>
      <c r="E21" s="11"/>
    </row>
    <row r="22" spans="1:5" x14ac:dyDescent="0.35">
      <c r="D22" s="8"/>
      <c r="E22" s="8"/>
    </row>
    <row r="24" spans="1:5" ht="19.5" customHeight="1" x14ac:dyDescent="0.55000000000000004">
      <c r="A24" s="14" t="s">
        <v>94</v>
      </c>
      <c r="B24" s="7"/>
      <c r="D24" s="8"/>
      <c r="E24" s="8"/>
    </row>
    <row r="25" spans="1:5" ht="20.5" customHeight="1" x14ac:dyDescent="0.35">
      <c r="D25" s="8"/>
      <c r="E25" s="8"/>
    </row>
    <row r="26" spans="1:5" x14ac:dyDescent="0.35">
      <c r="D26" s="8"/>
      <c r="E26" s="8"/>
    </row>
    <row r="27" spans="1:5" s="4" customFormat="1" ht="15.5" x14ac:dyDescent="0.35">
      <c r="A27" s="30" t="s">
        <v>131</v>
      </c>
      <c r="B27" s="30"/>
      <c r="C27" s="30"/>
      <c r="D27" s="15" t="s">
        <v>83</v>
      </c>
      <c r="E27" s="2" t="s">
        <v>84</v>
      </c>
    </row>
    <row r="28" spans="1:5" x14ac:dyDescent="0.35">
      <c r="A28" s="3" t="s">
        <v>5</v>
      </c>
      <c r="B28" s="3" t="s">
        <v>6</v>
      </c>
      <c r="C28" s="9" t="s">
        <v>85</v>
      </c>
      <c r="D28" s="9" t="s">
        <v>86</v>
      </c>
      <c r="E28" s="9" t="s">
        <v>87</v>
      </c>
    </row>
    <row r="29" spans="1:5" x14ac:dyDescent="0.35">
      <c r="A29" s="19" t="s">
        <v>132</v>
      </c>
      <c r="B29" s="19" t="s">
        <v>133</v>
      </c>
      <c r="C29" s="10">
        <v>2779.2</v>
      </c>
      <c r="D29" s="10">
        <f>C29*22/12</f>
        <v>5095.2</v>
      </c>
      <c r="E29" s="10">
        <f>C29*2.5</f>
        <v>6948</v>
      </c>
    </row>
    <row r="30" spans="1:5" x14ac:dyDescent="0.35">
      <c r="A30" s="19" t="s">
        <v>134</v>
      </c>
      <c r="B30" s="19" t="s">
        <v>135</v>
      </c>
      <c r="C30" s="10">
        <v>6066</v>
      </c>
      <c r="D30" s="10">
        <f>C30*22/12</f>
        <v>11121</v>
      </c>
      <c r="E30" s="10">
        <f>C30*2.5</f>
        <v>15165</v>
      </c>
    </row>
    <row r="34" spans="1:5" ht="18" customHeight="1" x14ac:dyDescent="0.55000000000000004">
      <c r="A34" s="14" t="s">
        <v>26</v>
      </c>
      <c r="B34" s="7"/>
      <c r="D34" s="8"/>
      <c r="E34" s="8"/>
    </row>
    <row r="35" spans="1:5" ht="15" customHeight="1" x14ac:dyDescent="0.35">
      <c r="B35" s="7"/>
      <c r="D35" s="8"/>
      <c r="E35" s="8"/>
    </row>
    <row r="36" spans="1:5" x14ac:dyDescent="0.35">
      <c r="D36" s="8"/>
      <c r="E36" s="8"/>
    </row>
    <row r="37" spans="1:5" ht="15.5" x14ac:dyDescent="0.35">
      <c r="A37" s="30" t="s">
        <v>136</v>
      </c>
      <c r="B37" s="30"/>
      <c r="C37" s="30"/>
      <c r="D37" s="15" t="s">
        <v>83</v>
      </c>
      <c r="E37" s="2" t="s">
        <v>84</v>
      </c>
    </row>
    <row r="38" spans="1:5" x14ac:dyDescent="0.35">
      <c r="A38" s="3" t="s">
        <v>5</v>
      </c>
      <c r="B38" s="3" t="s">
        <v>6</v>
      </c>
      <c r="C38" s="9" t="s">
        <v>85</v>
      </c>
      <c r="D38" s="9" t="s">
        <v>86</v>
      </c>
      <c r="E38" s="9" t="s">
        <v>87</v>
      </c>
    </row>
    <row r="39" spans="1:5" x14ac:dyDescent="0.35">
      <c r="A39" s="19" t="s">
        <v>137</v>
      </c>
      <c r="B39" s="19" t="s">
        <v>138</v>
      </c>
      <c r="C39" s="10">
        <v>7411.2</v>
      </c>
      <c r="D39" s="10">
        <f>C39*49.4/32</f>
        <v>11441.039999999999</v>
      </c>
      <c r="E39" s="10">
        <f>C39*75.6/32</f>
        <v>17508.96</v>
      </c>
    </row>
    <row r="40" spans="1:5" x14ac:dyDescent="0.35">
      <c r="A40" s="19" t="s">
        <v>139</v>
      </c>
      <c r="B40" s="19" t="s">
        <v>140</v>
      </c>
      <c r="C40" s="10">
        <v>16176</v>
      </c>
      <c r="D40" s="10">
        <f>C40*49.4/32</f>
        <v>24971.7</v>
      </c>
      <c r="E40" s="10">
        <f>C40*75.6/32</f>
        <v>38215.799999999996</v>
      </c>
    </row>
    <row r="41" spans="1:5" x14ac:dyDescent="0.35">
      <c r="A41" s="19" t="s">
        <v>141</v>
      </c>
      <c r="B41" s="19" t="s">
        <v>142</v>
      </c>
      <c r="C41" s="10">
        <v>4632</v>
      </c>
      <c r="D41" s="16"/>
      <c r="E41" s="11"/>
    </row>
    <row r="42" spans="1:5" x14ac:dyDescent="0.35">
      <c r="A42" s="19" t="s">
        <v>143</v>
      </c>
      <c r="B42" s="19" t="s">
        <v>144</v>
      </c>
      <c r="C42" s="10">
        <v>10110</v>
      </c>
      <c r="D42" s="16"/>
      <c r="E42" s="11"/>
    </row>
  </sheetData>
  <mergeCells count="4">
    <mergeCell ref="A6:C6"/>
    <mergeCell ref="A16:C16"/>
    <mergeCell ref="A27:C27"/>
    <mergeCell ref="A37:C37"/>
  </mergeCells>
  <pageMargins left="0.7" right="0.7" top="0.75" bottom="0.75" header="0.3" footer="0.3"/>
  <pageSetup scale="80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A708-D0E3-4D7A-B234-84B2BC8383CF}">
  <dimension ref="A1:B20"/>
  <sheetViews>
    <sheetView workbookViewId="0"/>
  </sheetViews>
  <sheetFormatPr defaultRowHeight="14.5" x14ac:dyDescent="0.35"/>
  <sheetData>
    <row r="1" spans="1:2" x14ac:dyDescent="0.35">
      <c r="A1" t="s">
        <v>13</v>
      </c>
      <c r="B1" t="s">
        <v>14</v>
      </c>
    </row>
    <row r="2" spans="1:2" x14ac:dyDescent="0.35">
      <c r="A2" s="20" t="s">
        <v>15</v>
      </c>
      <c r="B2" s="20" t="s">
        <v>16</v>
      </c>
    </row>
    <row r="3" spans="1:2" x14ac:dyDescent="0.35">
      <c r="A3" s="20" t="s">
        <v>17</v>
      </c>
      <c r="B3" s="20" t="s">
        <v>8</v>
      </c>
    </row>
    <row r="4" spans="1:2" x14ac:dyDescent="0.35">
      <c r="A4" s="20" t="s">
        <v>18</v>
      </c>
      <c r="B4" s="20" t="s">
        <v>19</v>
      </c>
    </row>
    <row r="5" spans="1:2" x14ac:dyDescent="0.35">
      <c r="A5" s="20" t="s">
        <v>20</v>
      </c>
      <c r="B5" s="20" t="s">
        <v>21</v>
      </c>
    </row>
    <row r="6" spans="1:2" x14ac:dyDescent="0.35">
      <c r="A6" s="20" t="s">
        <v>22</v>
      </c>
      <c r="B6" s="20" t="s">
        <v>23</v>
      </c>
    </row>
    <row r="7" spans="1:2" x14ac:dyDescent="0.35">
      <c r="A7" s="20" t="s">
        <v>24</v>
      </c>
      <c r="B7" s="20" t="s">
        <v>25</v>
      </c>
    </row>
    <row r="8" spans="1:2" x14ac:dyDescent="0.35">
      <c r="B8" s="20" t="s">
        <v>26</v>
      </c>
    </row>
    <row r="9" spans="1:2" x14ac:dyDescent="0.35">
      <c r="B9" s="20" t="s">
        <v>27</v>
      </c>
    </row>
    <row r="10" spans="1:2" x14ac:dyDescent="0.35">
      <c r="B10" s="20" t="s">
        <v>28</v>
      </c>
    </row>
    <row r="11" spans="1:2" x14ac:dyDescent="0.35">
      <c r="B11" s="20" t="s">
        <v>29</v>
      </c>
    </row>
    <row r="12" spans="1:2" x14ac:dyDescent="0.35">
      <c r="B12" s="20" t="s">
        <v>30</v>
      </c>
    </row>
    <row r="13" spans="1:2" x14ac:dyDescent="0.35">
      <c r="B13" s="20" t="s">
        <v>31</v>
      </c>
    </row>
    <row r="14" spans="1:2" x14ac:dyDescent="0.35">
      <c r="B14" s="20" t="s">
        <v>32</v>
      </c>
    </row>
    <row r="15" spans="1:2" x14ac:dyDescent="0.35">
      <c r="B15" s="20" t="s">
        <v>33</v>
      </c>
    </row>
    <row r="16" spans="1:2" x14ac:dyDescent="0.35">
      <c r="B16" s="20" t="s">
        <v>34</v>
      </c>
    </row>
    <row r="17" spans="2:2" x14ac:dyDescent="0.35">
      <c r="B17" s="20" t="s">
        <v>35</v>
      </c>
    </row>
    <row r="18" spans="2:2" x14ac:dyDescent="0.35">
      <c r="B18" s="20" t="s">
        <v>36</v>
      </c>
    </row>
    <row r="19" spans="2:2" x14ac:dyDescent="0.35">
      <c r="B19" s="20" t="s">
        <v>37</v>
      </c>
    </row>
    <row r="20" spans="2:2" x14ac:dyDescent="0.35">
      <c r="B20" s="20" t="s">
        <v>38</v>
      </c>
    </row>
  </sheetData>
  <pageMargins left="0.7" right="0.7" top="0.75" bottom="0.75" header="0.3" footer="0.3"/>
  <pageSetup orientation="portrait"/>
  <headerFooter alignWithMargins="0"/>
  <customProperties>
    <customPr name="%locator_row%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4"/>
  <sheetViews>
    <sheetView zoomScaleSheetLayoutView="100" workbookViewId="0"/>
  </sheetViews>
  <sheetFormatPr defaultColWidth="9.26953125" defaultRowHeight="14.5" x14ac:dyDescent="0.35"/>
  <cols>
    <col min="1" max="1" width="25.54296875" customWidth="1"/>
    <col min="2" max="2" width="90.7265625" customWidth="1"/>
    <col min="3" max="3" width="14.7265625" style="8" customWidth="1"/>
    <col min="4" max="5" width="12.7265625" style="8" customWidth="1"/>
  </cols>
  <sheetData>
    <row r="1" spans="1:5" ht="45.75" customHeight="1" x14ac:dyDescent="0.6">
      <c r="B1" s="1" t="s">
        <v>0</v>
      </c>
    </row>
    <row r="2" spans="1:5" ht="22.5" customHeight="1" x14ac:dyDescent="0.6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35">
      <c r="A3" t="s">
        <v>4</v>
      </c>
      <c r="B3" s="7">
        <v>44696</v>
      </c>
    </row>
    <row r="4" spans="1:5" ht="15" customHeight="1" x14ac:dyDescent="0.35">
      <c r="B4" s="7"/>
    </row>
    <row r="5" spans="1:5" ht="18" customHeight="1" x14ac:dyDescent="0.55000000000000004">
      <c r="A5" s="14" t="s">
        <v>39</v>
      </c>
      <c r="B5" s="7"/>
    </row>
    <row r="6" spans="1:5" ht="15" customHeight="1" x14ac:dyDescent="0.35">
      <c r="B6" s="7"/>
    </row>
    <row r="7" spans="1:5" s="4" customFormat="1" ht="15.4" customHeight="1" x14ac:dyDescent="0.35">
      <c r="A7" s="31" t="s">
        <v>40</v>
      </c>
      <c r="B7" s="31"/>
      <c r="C7" s="31"/>
      <c r="D7"/>
      <c r="E7"/>
    </row>
    <row r="8" spans="1:5" x14ac:dyDescent="0.35">
      <c r="A8" s="3" t="s">
        <v>5</v>
      </c>
      <c r="B8" s="3" t="s">
        <v>6</v>
      </c>
      <c r="C8" s="9" t="s">
        <v>41</v>
      </c>
      <c r="D8"/>
      <c r="E8"/>
    </row>
    <row r="9" spans="1:5" x14ac:dyDescent="0.35">
      <c r="A9" s="19" t="s">
        <v>42</v>
      </c>
      <c r="B9" s="19" t="s">
        <v>43</v>
      </c>
      <c r="C9" s="10">
        <v>2</v>
      </c>
      <c r="D9"/>
      <c r="E9"/>
    </row>
    <row r="10" spans="1:5" x14ac:dyDescent="0.35">
      <c r="A10" s="19" t="s">
        <v>44</v>
      </c>
      <c r="B10" s="19" t="s">
        <v>45</v>
      </c>
      <c r="C10" s="10">
        <v>66</v>
      </c>
      <c r="D10"/>
      <c r="E10"/>
    </row>
    <row r="11" spans="1:5" x14ac:dyDescent="0.35">
      <c r="A11" s="19" t="s">
        <v>46</v>
      </c>
      <c r="B11" s="19" t="s">
        <v>47</v>
      </c>
      <c r="C11" s="10">
        <v>2.5</v>
      </c>
      <c r="D11"/>
      <c r="E11"/>
    </row>
    <row r="12" spans="1:5" x14ac:dyDescent="0.35">
      <c r="A12" s="19" t="s">
        <v>48</v>
      </c>
      <c r="B12" s="19" t="s">
        <v>49</v>
      </c>
      <c r="C12" s="10">
        <v>100</v>
      </c>
      <c r="D12"/>
      <c r="E12"/>
    </row>
    <row r="13" spans="1:5" x14ac:dyDescent="0.35">
      <c r="A13" s="19" t="s">
        <v>50</v>
      </c>
      <c r="B13" s="19" t="s">
        <v>51</v>
      </c>
      <c r="C13" s="10">
        <v>4</v>
      </c>
      <c r="D13"/>
      <c r="E13"/>
    </row>
    <row r="14" spans="1:5" x14ac:dyDescent="0.35">
      <c r="A14" s="19" t="s">
        <v>52</v>
      </c>
      <c r="B14" s="19" t="s">
        <v>53</v>
      </c>
      <c r="C14" s="10">
        <v>150</v>
      </c>
      <c r="D14"/>
      <c r="E14"/>
    </row>
    <row r="15" spans="1:5" x14ac:dyDescent="0.35">
      <c r="A15" s="19" t="s">
        <v>54</v>
      </c>
      <c r="B15" s="19" t="s">
        <v>55</v>
      </c>
      <c r="C15" s="10">
        <v>8000</v>
      </c>
      <c r="D15"/>
      <c r="E15"/>
    </row>
    <row r="16" spans="1:5" x14ac:dyDescent="0.35">
      <c r="A16" s="19" t="s">
        <v>56</v>
      </c>
      <c r="B16" s="19" t="s">
        <v>57</v>
      </c>
      <c r="C16" s="10">
        <v>5400</v>
      </c>
      <c r="D16"/>
      <c r="E16"/>
    </row>
    <row r="17" spans="1:5" x14ac:dyDescent="0.35">
      <c r="A17" s="19" t="s">
        <v>58</v>
      </c>
      <c r="B17" s="19" t="s">
        <v>59</v>
      </c>
      <c r="C17" s="10">
        <v>8000</v>
      </c>
      <c r="D17"/>
      <c r="E17"/>
    </row>
    <row r="18" spans="1:5" x14ac:dyDescent="0.35">
      <c r="A18" s="19" t="s">
        <v>60</v>
      </c>
      <c r="B18" s="19" t="s">
        <v>61</v>
      </c>
      <c r="C18" s="10">
        <v>1600</v>
      </c>
      <c r="D18"/>
      <c r="E18"/>
    </row>
    <row r="19" spans="1:5" x14ac:dyDescent="0.35">
      <c r="A19" s="19" t="s">
        <v>62</v>
      </c>
      <c r="B19" s="19" t="s">
        <v>63</v>
      </c>
      <c r="C19" s="10">
        <v>9.83</v>
      </c>
      <c r="D19"/>
      <c r="E19"/>
    </row>
    <row r="20" spans="1:5" x14ac:dyDescent="0.35">
      <c r="A20" s="19" t="s">
        <v>64</v>
      </c>
      <c r="B20" s="19" t="s">
        <v>65</v>
      </c>
      <c r="C20" s="10">
        <v>34.83</v>
      </c>
      <c r="D20"/>
      <c r="E20"/>
    </row>
    <row r="21" spans="1:5" x14ac:dyDescent="0.35">
      <c r="A21" s="19" t="s">
        <v>66</v>
      </c>
      <c r="B21" s="19" t="s">
        <v>67</v>
      </c>
      <c r="C21" s="10">
        <v>22.5</v>
      </c>
      <c r="D21"/>
      <c r="E21"/>
    </row>
    <row r="22" spans="1:5" x14ac:dyDescent="0.35">
      <c r="A22" s="19" t="s">
        <v>68</v>
      </c>
      <c r="B22" s="19" t="s">
        <v>69</v>
      </c>
      <c r="C22" s="10">
        <v>9800</v>
      </c>
      <c r="D22"/>
      <c r="E22"/>
    </row>
    <row r="23" spans="1:5" x14ac:dyDescent="0.35">
      <c r="A23" s="19" t="s">
        <v>70</v>
      </c>
      <c r="B23" s="19" t="s">
        <v>71</v>
      </c>
      <c r="C23" s="10">
        <v>1000</v>
      </c>
      <c r="D23"/>
      <c r="E23"/>
    </row>
    <row r="24" spans="1:5" x14ac:dyDescent="0.35">
      <c r="A24" s="13"/>
      <c r="B24" s="13"/>
      <c r="C24" s="11"/>
    </row>
  </sheetData>
  <mergeCells count="1">
    <mergeCell ref="A7:C7"/>
  </mergeCells>
  <pageMargins left="0.7" right="0.7" top="0.75" bottom="0.75" header="0.3" footer="0.3"/>
  <pageSetup scale="67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61107-17DB-412C-AF7A-50E7B676F845}">
  <sheetPr>
    <pageSetUpPr fitToPage="1"/>
  </sheetPr>
  <dimension ref="A1:E39"/>
  <sheetViews>
    <sheetView topLeftCell="A4" workbookViewId="0">
      <selection activeCell="G17" sqref="G17"/>
    </sheetView>
  </sheetViews>
  <sheetFormatPr defaultColWidth="9.26953125" defaultRowHeight="14.5" x14ac:dyDescent="0.35"/>
  <cols>
    <col min="1" max="1" width="23.453125" bestFit="1" customWidth="1"/>
    <col min="2" max="2" width="77.7265625" customWidth="1"/>
    <col min="3" max="3" width="13.54296875" bestFit="1" customWidth="1"/>
    <col min="4" max="5" width="12.26953125" bestFit="1" customWidth="1"/>
  </cols>
  <sheetData>
    <row r="1" spans="1:5" ht="26" x14ac:dyDescent="0.6">
      <c r="B1" s="1" t="s">
        <v>0</v>
      </c>
      <c r="C1" s="8"/>
      <c r="D1" s="8"/>
    </row>
    <row r="2" spans="1:5" ht="26" x14ac:dyDescent="0.6">
      <c r="A2" t="s">
        <v>1</v>
      </c>
      <c r="B2" s="1" t="s">
        <v>2</v>
      </c>
      <c r="C2" s="12" t="s">
        <v>3</v>
      </c>
      <c r="D2" s="12"/>
    </row>
    <row r="3" spans="1:5" x14ac:dyDescent="0.35">
      <c r="A3" t="s">
        <v>4</v>
      </c>
      <c r="B3" s="7">
        <v>44696</v>
      </c>
      <c r="C3" s="8"/>
      <c r="D3" s="8"/>
    </row>
    <row r="4" spans="1:5" x14ac:dyDescent="0.35">
      <c r="B4" s="7"/>
      <c r="C4" s="8"/>
      <c r="D4" s="8"/>
    </row>
    <row r="5" spans="1:5" ht="23.5" x14ac:dyDescent="0.55000000000000004">
      <c r="A5" s="32" t="s">
        <v>72</v>
      </c>
      <c r="B5" s="32"/>
      <c r="C5" s="8"/>
      <c r="D5" s="8"/>
    </row>
    <row r="6" spans="1:5" x14ac:dyDescent="0.35">
      <c r="A6" s="33" t="s">
        <v>73</v>
      </c>
      <c r="B6" s="33"/>
      <c r="C6" s="8"/>
      <c r="D6" s="8"/>
    </row>
    <row r="7" spans="1:5" ht="14.65" customHeight="1" x14ac:dyDescent="0.35">
      <c r="A7" s="34"/>
      <c r="B7" s="34"/>
      <c r="C7" s="34"/>
      <c r="D7" s="8"/>
    </row>
    <row r="8" spans="1:5" ht="15.5" x14ac:dyDescent="0.35">
      <c r="A8" s="30" t="s">
        <v>74</v>
      </c>
      <c r="B8" s="30"/>
      <c r="C8" s="30"/>
    </row>
    <row r="9" spans="1:5" x14ac:dyDescent="0.35">
      <c r="A9" s="23" t="s">
        <v>5</v>
      </c>
      <c r="B9" s="23" t="s">
        <v>6</v>
      </c>
      <c r="C9" s="24" t="s">
        <v>75</v>
      </c>
    </row>
    <row r="10" spans="1:5" x14ac:dyDescent="0.35">
      <c r="A10" s="25" t="s">
        <v>76</v>
      </c>
      <c r="B10" s="25" t="s">
        <v>77</v>
      </c>
      <c r="C10" s="18">
        <v>1800</v>
      </c>
    </row>
    <row r="11" spans="1:5" x14ac:dyDescent="0.35">
      <c r="A11" s="25" t="s">
        <v>78</v>
      </c>
      <c r="B11" s="25" t="s">
        <v>79</v>
      </c>
      <c r="C11" s="18">
        <v>1200</v>
      </c>
    </row>
    <row r="12" spans="1:5" x14ac:dyDescent="0.35">
      <c r="A12" s="25" t="s">
        <v>80</v>
      </c>
      <c r="B12" s="25" t="s">
        <v>81</v>
      </c>
      <c r="C12" s="18">
        <v>2700</v>
      </c>
    </row>
    <row r="13" spans="1:5" x14ac:dyDescent="0.35">
      <c r="A13" s="26"/>
      <c r="B13" s="26"/>
      <c r="C13" s="29"/>
    </row>
    <row r="14" spans="1:5" ht="15.5" x14ac:dyDescent="0.35">
      <c r="A14" s="30" t="s">
        <v>82</v>
      </c>
      <c r="B14" s="30"/>
      <c r="C14" s="30"/>
      <c r="D14" s="15" t="s">
        <v>83</v>
      </c>
      <c r="E14" s="2" t="s">
        <v>84</v>
      </c>
    </row>
    <row r="15" spans="1:5" x14ac:dyDescent="0.35">
      <c r="A15" s="3" t="s">
        <v>5</v>
      </c>
      <c r="B15" s="3" t="s">
        <v>6</v>
      </c>
      <c r="C15" s="9" t="s">
        <v>85</v>
      </c>
      <c r="D15" s="9" t="s">
        <v>86</v>
      </c>
      <c r="E15" s="9" t="s">
        <v>87</v>
      </c>
    </row>
    <row r="16" spans="1:5" x14ac:dyDescent="0.35">
      <c r="A16" s="27" t="s">
        <v>88</v>
      </c>
      <c r="B16" s="27" t="s">
        <v>89</v>
      </c>
      <c r="C16" s="10">
        <v>218750</v>
      </c>
      <c r="D16" s="10">
        <f>C16*2</f>
        <v>437500</v>
      </c>
      <c r="E16" s="10">
        <f>C16*IF(MID(A16,10,3)="SBS",147/50,IF(MID(A16,10,3)="SBP",201/70,165/57))</f>
        <v>643125</v>
      </c>
    </row>
    <row r="17" spans="1:5" x14ac:dyDescent="0.35">
      <c r="A17" s="27" t="s">
        <v>90</v>
      </c>
      <c r="B17" s="27" t="s">
        <v>91</v>
      </c>
      <c r="C17" s="10">
        <v>249375</v>
      </c>
      <c r="D17" s="10">
        <f>C17*2</f>
        <v>498750</v>
      </c>
      <c r="E17" s="10">
        <f>C17*IF(MID(A17,10,3)="SBS",147/50,IF(MID(A17,10,3)="SBP",201/70,165/57))</f>
        <v>721875</v>
      </c>
    </row>
    <row r="18" spans="1:5" x14ac:dyDescent="0.35">
      <c r="A18" s="27" t="s">
        <v>92</v>
      </c>
      <c r="B18" s="27" t="s">
        <v>93</v>
      </c>
      <c r="C18" s="10">
        <v>306250</v>
      </c>
      <c r="D18" s="10">
        <f>C18*2</f>
        <v>612500</v>
      </c>
      <c r="E18" s="10">
        <f>C18*IF(MID(A18,10,3)="SBS",147/50,IF(MID(A18,10,3)="SBP",201/70,165/57))</f>
        <v>879375</v>
      </c>
    </row>
    <row r="19" spans="1:5" x14ac:dyDescent="0.35">
      <c r="C19" s="8"/>
      <c r="D19" s="8"/>
    </row>
    <row r="20" spans="1:5" ht="15.5" x14ac:dyDescent="0.35">
      <c r="A20" s="30" t="s">
        <v>94</v>
      </c>
      <c r="B20" s="30"/>
      <c r="C20" s="30"/>
      <c r="D20" s="15" t="s">
        <v>83</v>
      </c>
      <c r="E20" s="2" t="s">
        <v>84</v>
      </c>
    </row>
    <row r="21" spans="1:5" x14ac:dyDescent="0.35">
      <c r="A21" s="3" t="s">
        <v>5</v>
      </c>
      <c r="B21" s="3" t="s">
        <v>6</v>
      </c>
      <c r="C21" s="9" t="s">
        <v>85</v>
      </c>
      <c r="D21" s="9" t="s">
        <v>86</v>
      </c>
      <c r="E21" s="9" t="s">
        <v>87</v>
      </c>
    </row>
    <row r="22" spans="1:5" x14ac:dyDescent="0.35">
      <c r="A22" s="27" t="s">
        <v>95</v>
      </c>
      <c r="B22" s="27" t="s">
        <v>96</v>
      </c>
      <c r="C22" s="10">
        <v>500</v>
      </c>
      <c r="D22" s="10">
        <f>C22*39/20</f>
        <v>975</v>
      </c>
      <c r="E22" s="10">
        <f>C22*58/20</f>
        <v>1450</v>
      </c>
    </row>
    <row r="23" spans="1:5" x14ac:dyDescent="0.35">
      <c r="A23" s="27" t="s">
        <v>97</v>
      </c>
      <c r="B23" s="27" t="s">
        <v>98</v>
      </c>
      <c r="C23" s="10">
        <v>360</v>
      </c>
      <c r="D23" s="10">
        <f>C23*39/20</f>
        <v>702</v>
      </c>
      <c r="E23" s="10">
        <f>C23*58/20</f>
        <v>1044</v>
      </c>
    </row>
    <row r="24" spans="1:5" x14ac:dyDescent="0.35">
      <c r="A24" s="27" t="s">
        <v>99</v>
      </c>
      <c r="B24" s="27" t="s">
        <v>100</v>
      </c>
      <c r="C24" s="10">
        <v>210000</v>
      </c>
      <c r="D24" s="10">
        <f>C24*39/20</f>
        <v>409500</v>
      </c>
      <c r="E24" s="10">
        <f>C24*58/20</f>
        <v>609000</v>
      </c>
    </row>
    <row r="25" spans="1:5" x14ac:dyDescent="0.35">
      <c r="A25" s="27" t="s">
        <v>101</v>
      </c>
      <c r="B25" s="27" t="s">
        <v>102</v>
      </c>
      <c r="C25" s="10">
        <v>774</v>
      </c>
      <c r="D25" s="10">
        <f>C25*39/20</f>
        <v>1509.3</v>
      </c>
      <c r="E25" s="10">
        <f>C25*58/20</f>
        <v>2244.6</v>
      </c>
    </row>
    <row r="27" spans="1:5" ht="15.5" x14ac:dyDescent="0.35">
      <c r="A27" s="30" t="s">
        <v>103</v>
      </c>
      <c r="B27" s="30"/>
      <c r="C27" s="30"/>
      <c r="D27" s="15" t="s">
        <v>83</v>
      </c>
      <c r="E27" s="2" t="s">
        <v>84</v>
      </c>
    </row>
    <row r="28" spans="1:5" x14ac:dyDescent="0.35">
      <c r="A28" s="23" t="s">
        <v>5</v>
      </c>
      <c r="B28" s="23" t="s">
        <v>6</v>
      </c>
      <c r="C28" s="24" t="s">
        <v>85</v>
      </c>
      <c r="D28" s="24" t="s">
        <v>86</v>
      </c>
      <c r="E28" s="24" t="s">
        <v>87</v>
      </c>
    </row>
    <row r="29" spans="1:5" x14ac:dyDescent="0.35">
      <c r="A29" s="27" t="s">
        <v>104</v>
      </c>
      <c r="B29" s="27" t="s">
        <v>105</v>
      </c>
      <c r="C29" s="10">
        <v>650</v>
      </c>
      <c r="D29" s="10">
        <f>C29*51/26</f>
        <v>1275</v>
      </c>
      <c r="E29" s="10">
        <f>C29*75/26</f>
        <v>1875</v>
      </c>
    </row>
    <row r="30" spans="1:5" x14ac:dyDescent="0.35">
      <c r="A30" s="27" t="s">
        <v>106</v>
      </c>
      <c r="B30" s="27" t="s">
        <v>107</v>
      </c>
      <c r="C30" s="10">
        <v>468</v>
      </c>
      <c r="D30" s="10">
        <f>C30*51/26</f>
        <v>918</v>
      </c>
      <c r="E30" s="10">
        <f>C30*75/26</f>
        <v>1350</v>
      </c>
    </row>
    <row r="31" spans="1:5" x14ac:dyDescent="0.35">
      <c r="A31" s="27" t="s">
        <v>108</v>
      </c>
      <c r="B31" s="27" t="s">
        <v>109</v>
      </c>
      <c r="C31" s="10">
        <v>273000</v>
      </c>
      <c r="D31" s="10">
        <f>C31*51/26</f>
        <v>535500</v>
      </c>
      <c r="E31" s="10">
        <f>C31*75/26</f>
        <v>787500</v>
      </c>
    </row>
    <row r="32" spans="1:5" x14ac:dyDescent="0.35">
      <c r="A32" s="27" t="s">
        <v>110</v>
      </c>
      <c r="B32" s="27" t="s">
        <v>111</v>
      </c>
      <c r="C32" s="10">
        <v>1006.2</v>
      </c>
      <c r="D32" s="10">
        <f>C32*51/26</f>
        <v>1973.7000000000003</v>
      </c>
      <c r="E32" s="10">
        <f>C32*75/26</f>
        <v>2902.5</v>
      </c>
    </row>
    <row r="34" spans="1:5" ht="15.5" x14ac:dyDescent="0.35">
      <c r="A34" s="30" t="s">
        <v>112</v>
      </c>
      <c r="B34" s="30"/>
      <c r="C34" s="30"/>
      <c r="D34" s="15" t="s">
        <v>83</v>
      </c>
      <c r="E34" s="2" t="s">
        <v>84</v>
      </c>
    </row>
    <row r="35" spans="1:5" x14ac:dyDescent="0.35">
      <c r="A35" s="23" t="s">
        <v>5</v>
      </c>
      <c r="B35" s="23" t="s">
        <v>6</v>
      </c>
      <c r="C35" s="24" t="s">
        <v>85</v>
      </c>
      <c r="D35" s="24" t="s">
        <v>86</v>
      </c>
      <c r="E35" s="24" t="s">
        <v>87</v>
      </c>
    </row>
    <row r="36" spans="1:5" x14ac:dyDescent="0.35">
      <c r="A36" s="27" t="s">
        <v>113</v>
      </c>
      <c r="B36" s="27" t="s">
        <v>114</v>
      </c>
      <c r="C36" s="10">
        <v>1000</v>
      </c>
      <c r="D36" s="10">
        <f>C36*78/40</f>
        <v>1950</v>
      </c>
      <c r="E36" s="10">
        <f>C36*115/40</f>
        <v>2875</v>
      </c>
    </row>
    <row r="37" spans="1:5" x14ac:dyDescent="0.35">
      <c r="A37" s="27" t="s">
        <v>115</v>
      </c>
      <c r="B37" s="27" t="s">
        <v>116</v>
      </c>
      <c r="C37" s="10">
        <v>720</v>
      </c>
      <c r="D37" s="10">
        <f>C37*78/40</f>
        <v>1404</v>
      </c>
      <c r="E37" s="10">
        <f>C37*115/40</f>
        <v>2070</v>
      </c>
    </row>
    <row r="38" spans="1:5" x14ac:dyDescent="0.35">
      <c r="A38" s="27" t="s">
        <v>117</v>
      </c>
      <c r="B38" s="27" t="s">
        <v>118</v>
      </c>
      <c r="C38" s="10">
        <v>420000</v>
      </c>
      <c r="D38" s="10">
        <f>C38*78/40</f>
        <v>819000</v>
      </c>
      <c r="E38" s="10">
        <f>C38*115/40</f>
        <v>1207500</v>
      </c>
    </row>
    <row r="39" spans="1:5" x14ac:dyDescent="0.35">
      <c r="A39" s="27" t="s">
        <v>119</v>
      </c>
      <c r="B39" s="27" t="s">
        <v>120</v>
      </c>
      <c r="C39" s="10">
        <v>1548</v>
      </c>
      <c r="D39" s="10">
        <f>C39*78/40</f>
        <v>3018.6</v>
      </c>
      <c r="E39" s="10">
        <f>C39*115/40</f>
        <v>4450.5</v>
      </c>
    </row>
  </sheetData>
  <mergeCells count="8">
    <mergeCell ref="A27:C27"/>
    <mergeCell ref="A34:C34"/>
    <mergeCell ref="A5:B5"/>
    <mergeCell ref="A6:B6"/>
    <mergeCell ref="A8:C8"/>
    <mergeCell ref="A20:C20"/>
    <mergeCell ref="A7:C7"/>
    <mergeCell ref="A14:C14"/>
  </mergeCells>
  <pageMargins left="0.7" right="0.7" top="0.75" bottom="0.75" header="0.3" footer="0.3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68CB-2959-4D68-BC3D-D1E5D09FB2B6}">
  <sheetPr>
    <pageSetUpPr fitToPage="1"/>
  </sheetPr>
  <dimension ref="A1:E80"/>
  <sheetViews>
    <sheetView topLeftCell="A10" zoomScaleSheetLayoutView="100" workbookViewId="0">
      <selection activeCell="F50" sqref="F50"/>
    </sheetView>
  </sheetViews>
  <sheetFormatPr defaultColWidth="9.26953125" defaultRowHeight="14.5" x14ac:dyDescent="0.35"/>
  <cols>
    <col min="1" max="1" width="22.26953125" customWidth="1"/>
    <col min="2" max="2" width="90.7265625" customWidth="1"/>
    <col min="3" max="5" width="14.7265625" style="8" customWidth="1"/>
  </cols>
  <sheetData>
    <row r="1" spans="1:5" ht="45.75" customHeight="1" x14ac:dyDescent="0.6">
      <c r="B1" s="1" t="s">
        <v>0</v>
      </c>
    </row>
    <row r="2" spans="1:5" ht="22.5" customHeight="1" x14ac:dyDescent="0.6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35">
      <c r="A3" t="s">
        <v>4</v>
      </c>
      <c r="B3" s="7">
        <v>44696</v>
      </c>
    </row>
    <row r="4" spans="1:5" ht="15" customHeight="1" x14ac:dyDescent="0.35">
      <c r="B4" s="7"/>
    </row>
    <row r="5" spans="1:5" ht="18" customHeight="1" x14ac:dyDescent="0.55000000000000004">
      <c r="A5" s="14" t="s">
        <v>145</v>
      </c>
      <c r="B5" s="7"/>
    </row>
    <row r="6" spans="1:5" ht="15" customHeight="1" x14ac:dyDescent="0.35">
      <c r="B6" s="7"/>
    </row>
    <row r="7" spans="1:5" s="4" customFormat="1" ht="15.5" x14ac:dyDescent="0.35">
      <c r="A7" s="30" t="s">
        <v>146</v>
      </c>
      <c r="B7" s="30"/>
      <c r="C7" s="30"/>
      <c r="D7" s="15" t="s">
        <v>83</v>
      </c>
      <c r="E7" s="2" t="s">
        <v>84</v>
      </c>
    </row>
    <row r="8" spans="1:5" x14ac:dyDescent="0.35">
      <c r="A8" s="3" t="s">
        <v>5</v>
      </c>
      <c r="B8" s="3" t="s">
        <v>6</v>
      </c>
      <c r="C8" s="9" t="s">
        <v>85</v>
      </c>
      <c r="D8" s="9" t="s">
        <v>86</v>
      </c>
      <c r="E8" s="9" t="s">
        <v>87</v>
      </c>
    </row>
    <row r="9" spans="1:5" x14ac:dyDescent="0.35">
      <c r="A9" s="21" t="s">
        <v>147</v>
      </c>
      <c r="B9" s="21" t="s">
        <v>148</v>
      </c>
      <c r="C9" s="10">
        <v>19950</v>
      </c>
      <c r="D9" s="10">
        <f t="shared" ref="D9:D43" si="0">C9*2</f>
        <v>39900</v>
      </c>
      <c r="E9" s="10">
        <f t="shared" ref="E9:E43" si="1">C9*165/57</f>
        <v>57750</v>
      </c>
    </row>
    <row r="10" spans="1:5" x14ac:dyDescent="0.35">
      <c r="A10" s="21" t="s">
        <v>149</v>
      </c>
      <c r="B10" s="21" t="s">
        <v>150</v>
      </c>
      <c r="C10" s="10">
        <v>1596</v>
      </c>
      <c r="D10" s="10">
        <f t="shared" si="0"/>
        <v>3192</v>
      </c>
      <c r="E10" s="10">
        <f t="shared" si="1"/>
        <v>4620</v>
      </c>
    </row>
    <row r="11" spans="1:5" x14ac:dyDescent="0.35">
      <c r="A11" s="21" t="s">
        <v>151</v>
      </c>
      <c r="B11" s="21" t="s">
        <v>152</v>
      </c>
      <c r="C11" s="10">
        <v>2154.6</v>
      </c>
      <c r="D11" s="10">
        <f t="shared" si="0"/>
        <v>4309.2</v>
      </c>
      <c r="E11" s="10">
        <f t="shared" si="1"/>
        <v>6237</v>
      </c>
    </row>
    <row r="12" spans="1:5" x14ac:dyDescent="0.35">
      <c r="A12" s="21" t="s">
        <v>153</v>
      </c>
      <c r="B12" s="21" t="s">
        <v>154</v>
      </c>
      <c r="C12" s="10">
        <v>957.6</v>
      </c>
      <c r="D12" s="10">
        <f t="shared" si="0"/>
        <v>1915.2</v>
      </c>
      <c r="E12" s="10">
        <f t="shared" si="1"/>
        <v>2772</v>
      </c>
    </row>
    <row r="13" spans="1:5" x14ac:dyDescent="0.35">
      <c r="A13" s="21" t="s">
        <v>155</v>
      </c>
      <c r="B13" s="21" t="s">
        <v>156</v>
      </c>
      <c r="C13" s="10">
        <v>1197</v>
      </c>
      <c r="D13" s="10">
        <f t="shared" si="0"/>
        <v>2394</v>
      </c>
      <c r="E13" s="10">
        <f t="shared" si="1"/>
        <v>3465</v>
      </c>
    </row>
    <row r="14" spans="1:5" x14ac:dyDescent="0.35">
      <c r="A14" s="21" t="s">
        <v>157</v>
      </c>
      <c r="B14" s="21" t="s">
        <v>158</v>
      </c>
      <c r="C14" s="10">
        <v>798</v>
      </c>
      <c r="D14" s="10">
        <f t="shared" si="0"/>
        <v>1596</v>
      </c>
      <c r="E14" s="10">
        <f t="shared" si="1"/>
        <v>2310</v>
      </c>
    </row>
    <row r="15" spans="1:5" x14ac:dyDescent="0.35">
      <c r="A15" s="21" t="s">
        <v>159</v>
      </c>
      <c r="B15" s="21" t="s">
        <v>160</v>
      </c>
      <c r="C15" s="10">
        <v>1117.2</v>
      </c>
      <c r="D15" s="10">
        <f t="shared" si="0"/>
        <v>2234.4</v>
      </c>
      <c r="E15" s="10">
        <f t="shared" si="1"/>
        <v>3234</v>
      </c>
    </row>
    <row r="16" spans="1:5" x14ac:dyDescent="0.35">
      <c r="A16" s="21" t="s">
        <v>161</v>
      </c>
      <c r="B16" s="21" t="s">
        <v>162</v>
      </c>
      <c r="C16" s="10">
        <v>256.5</v>
      </c>
      <c r="D16" s="10">
        <f t="shared" si="0"/>
        <v>513</v>
      </c>
      <c r="E16" s="10">
        <f t="shared" si="1"/>
        <v>742.5</v>
      </c>
    </row>
    <row r="17" spans="1:5" x14ac:dyDescent="0.35">
      <c r="A17" s="21" t="s">
        <v>163</v>
      </c>
      <c r="B17" s="21" t="s">
        <v>164</v>
      </c>
      <c r="C17" s="10">
        <v>2394</v>
      </c>
      <c r="D17" s="10">
        <f t="shared" si="0"/>
        <v>4788</v>
      </c>
      <c r="E17" s="10">
        <f t="shared" si="1"/>
        <v>6930</v>
      </c>
    </row>
    <row r="18" spans="1:5" x14ac:dyDescent="0.35">
      <c r="A18" s="21" t="s">
        <v>165</v>
      </c>
      <c r="B18" s="21" t="s">
        <v>166</v>
      </c>
      <c r="C18" s="10">
        <v>3231.9</v>
      </c>
      <c r="D18" s="10">
        <f t="shared" si="0"/>
        <v>6463.8</v>
      </c>
      <c r="E18" s="10">
        <f t="shared" si="1"/>
        <v>9355.5</v>
      </c>
    </row>
    <row r="19" spans="1:5" x14ac:dyDescent="0.35">
      <c r="A19" s="21" t="s">
        <v>167</v>
      </c>
      <c r="B19" s="21" t="s">
        <v>168</v>
      </c>
      <c r="C19" s="10">
        <v>1436.4</v>
      </c>
      <c r="D19" s="10">
        <f t="shared" si="0"/>
        <v>2872.8</v>
      </c>
      <c r="E19" s="10">
        <f t="shared" si="1"/>
        <v>4158.0000000000009</v>
      </c>
    </row>
    <row r="20" spans="1:5" x14ac:dyDescent="0.35">
      <c r="A20" s="21" t="s">
        <v>169</v>
      </c>
      <c r="B20" s="21" t="s">
        <v>170</v>
      </c>
      <c r="C20" s="10">
        <v>1795.5</v>
      </c>
      <c r="D20" s="10">
        <f t="shared" si="0"/>
        <v>3591</v>
      </c>
      <c r="E20" s="10">
        <f t="shared" si="1"/>
        <v>5197.5</v>
      </c>
    </row>
    <row r="21" spans="1:5" x14ac:dyDescent="0.35">
      <c r="A21" s="21" t="s">
        <v>171</v>
      </c>
      <c r="B21" s="21" t="s">
        <v>172</v>
      </c>
      <c r="C21" s="10">
        <v>1197</v>
      </c>
      <c r="D21" s="10">
        <f t="shared" si="0"/>
        <v>2394</v>
      </c>
      <c r="E21" s="10">
        <f t="shared" si="1"/>
        <v>3465</v>
      </c>
    </row>
    <row r="22" spans="1:5" x14ac:dyDescent="0.35">
      <c r="A22" s="21" t="s">
        <v>173</v>
      </c>
      <c r="B22" s="21" t="s">
        <v>174</v>
      </c>
      <c r="C22" s="10">
        <v>1675.8</v>
      </c>
      <c r="D22" s="10">
        <f t="shared" si="0"/>
        <v>3351.6</v>
      </c>
      <c r="E22" s="10">
        <f t="shared" si="1"/>
        <v>4851</v>
      </c>
    </row>
    <row r="23" spans="1:5" x14ac:dyDescent="0.35">
      <c r="A23" s="21" t="s">
        <v>175</v>
      </c>
      <c r="B23" s="21" t="s">
        <v>176</v>
      </c>
      <c r="C23" s="10">
        <v>342</v>
      </c>
      <c r="D23" s="10">
        <f t="shared" si="0"/>
        <v>684</v>
      </c>
      <c r="E23" s="10">
        <f t="shared" si="1"/>
        <v>990</v>
      </c>
    </row>
    <row r="24" spans="1:5" x14ac:dyDescent="0.35">
      <c r="A24" s="21" t="s">
        <v>177</v>
      </c>
      <c r="B24" s="21" t="s">
        <v>178</v>
      </c>
      <c r="C24" s="10">
        <v>718.2</v>
      </c>
      <c r="D24" s="10">
        <f t="shared" si="0"/>
        <v>1436.4</v>
      </c>
      <c r="E24" s="10">
        <f t="shared" si="1"/>
        <v>2079.0000000000005</v>
      </c>
    </row>
    <row r="25" spans="1:5" x14ac:dyDescent="0.35">
      <c r="A25" s="21" t="s">
        <v>179</v>
      </c>
      <c r="B25" s="21" t="s">
        <v>180</v>
      </c>
      <c r="C25" s="10">
        <v>3591</v>
      </c>
      <c r="D25" s="10">
        <f t="shared" si="0"/>
        <v>7182</v>
      </c>
      <c r="E25" s="10">
        <f t="shared" si="1"/>
        <v>10395</v>
      </c>
    </row>
    <row r="26" spans="1:5" x14ac:dyDescent="0.35">
      <c r="A26" s="21" t="s">
        <v>181</v>
      </c>
      <c r="B26" s="21" t="s">
        <v>182</v>
      </c>
      <c r="C26" s="10">
        <v>3830.4</v>
      </c>
      <c r="D26" s="10">
        <f t="shared" si="0"/>
        <v>7660.8</v>
      </c>
      <c r="E26" s="10">
        <f t="shared" si="1"/>
        <v>11088</v>
      </c>
    </row>
    <row r="27" spans="1:5" x14ac:dyDescent="0.35">
      <c r="A27" s="21" t="s">
        <v>183</v>
      </c>
      <c r="B27" s="21" t="s">
        <v>184</v>
      </c>
      <c r="C27" s="10">
        <v>4847.8500000000004</v>
      </c>
      <c r="D27" s="10">
        <f t="shared" si="0"/>
        <v>9695.7000000000007</v>
      </c>
      <c r="E27" s="10">
        <f t="shared" si="1"/>
        <v>14033.250000000002</v>
      </c>
    </row>
    <row r="28" spans="1:5" x14ac:dyDescent="0.35">
      <c r="A28" s="21" t="s">
        <v>185</v>
      </c>
      <c r="B28" s="21" t="s">
        <v>186</v>
      </c>
      <c r="C28" s="10">
        <v>5171.04</v>
      </c>
      <c r="D28" s="10">
        <f t="shared" si="0"/>
        <v>10342.08</v>
      </c>
      <c r="E28" s="10">
        <f t="shared" si="1"/>
        <v>14968.8</v>
      </c>
    </row>
    <row r="29" spans="1:5" x14ac:dyDescent="0.35">
      <c r="A29" s="21" t="s">
        <v>187</v>
      </c>
      <c r="B29" s="21" t="s">
        <v>188</v>
      </c>
      <c r="C29" s="10">
        <v>2154.6</v>
      </c>
      <c r="D29" s="10">
        <f t="shared" si="0"/>
        <v>4309.2</v>
      </c>
      <c r="E29" s="10">
        <f t="shared" si="1"/>
        <v>6237</v>
      </c>
    </row>
    <row r="30" spans="1:5" x14ac:dyDescent="0.35">
      <c r="A30" s="21" t="s">
        <v>189</v>
      </c>
      <c r="B30" s="21" t="s">
        <v>190</v>
      </c>
      <c r="C30" s="10">
        <v>2298.2399999999998</v>
      </c>
      <c r="D30" s="10">
        <f t="shared" si="0"/>
        <v>4596.4799999999996</v>
      </c>
      <c r="E30" s="10">
        <f t="shared" si="1"/>
        <v>6652.7999999999993</v>
      </c>
    </row>
    <row r="31" spans="1:5" x14ac:dyDescent="0.35">
      <c r="A31" s="21" t="s">
        <v>191</v>
      </c>
      <c r="B31" s="21" t="s">
        <v>192</v>
      </c>
      <c r="C31" s="10">
        <v>2693.25</v>
      </c>
      <c r="D31" s="10">
        <f t="shared" si="0"/>
        <v>5386.5</v>
      </c>
      <c r="E31" s="10">
        <f t="shared" si="1"/>
        <v>7796.25</v>
      </c>
    </row>
    <row r="32" spans="1:5" x14ac:dyDescent="0.35">
      <c r="A32" s="21" t="s">
        <v>193</v>
      </c>
      <c r="B32" s="21" t="s">
        <v>194</v>
      </c>
      <c r="C32" s="10">
        <v>2872.8</v>
      </c>
      <c r="D32" s="10">
        <f t="shared" si="0"/>
        <v>5745.6</v>
      </c>
      <c r="E32" s="10">
        <f t="shared" si="1"/>
        <v>8316.0000000000018</v>
      </c>
    </row>
    <row r="33" spans="1:5" x14ac:dyDescent="0.35">
      <c r="A33" s="21" t="s">
        <v>195</v>
      </c>
      <c r="B33" s="21" t="s">
        <v>196</v>
      </c>
      <c r="C33" s="10">
        <v>1795.5</v>
      </c>
      <c r="D33" s="10">
        <f t="shared" si="0"/>
        <v>3591</v>
      </c>
      <c r="E33" s="10">
        <f t="shared" si="1"/>
        <v>5197.5</v>
      </c>
    </row>
    <row r="34" spans="1:5" x14ac:dyDescent="0.35">
      <c r="A34" s="21" t="s">
        <v>197</v>
      </c>
      <c r="B34" s="21" t="s">
        <v>198</v>
      </c>
      <c r="C34" s="10">
        <v>1915.2</v>
      </c>
      <c r="D34" s="10">
        <f t="shared" si="0"/>
        <v>3830.4</v>
      </c>
      <c r="E34" s="10">
        <f t="shared" si="1"/>
        <v>5544</v>
      </c>
    </row>
    <row r="35" spans="1:5" x14ac:dyDescent="0.35">
      <c r="A35" s="21" t="s">
        <v>199</v>
      </c>
      <c r="B35" s="21" t="s">
        <v>200</v>
      </c>
      <c r="C35" s="10">
        <v>2513.6999999999998</v>
      </c>
      <c r="D35" s="10">
        <f t="shared" si="0"/>
        <v>5027.3999999999996</v>
      </c>
      <c r="E35" s="10">
        <f t="shared" si="1"/>
        <v>7276.4999999999991</v>
      </c>
    </row>
    <row r="36" spans="1:5" x14ac:dyDescent="0.35">
      <c r="A36" s="21" t="s">
        <v>201</v>
      </c>
      <c r="B36" s="21" t="s">
        <v>202</v>
      </c>
      <c r="C36" s="10">
        <v>538.65</v>
      </c>
      <c r="D36" s="10">
        <f t="shared" si="0"/>
        <v>1077.3</v>
      </c>
      <c r="E36" s="10">
        <f t="shared" si="1"/>
        <v>1559.25</v>
      </c>
    </row>
    <row r="37" spans="1:5" x14ac:dyDescent="0.35">
      <c r="A37" s="21" t="s">
        <v>203</v>
      </c>
      <c r="B37" s="21" t="s">
        <v>204</v>
      </c>
      <c r="C37" s="10">
        <v>589.38</v>
      </c>
      <c r="D37" s="10">
        <f t="shared" si="0"/>
        <v>1178.76</v>
      </c>
      <c r="E37" s="10">
        <f t="shared" si="1"/>
        <v>1706.1</v>
      </c>
    </row>
    <row r="38" spans="1:5" x14ac:dyDescent="0.35">
      <c r="A38" s="21" t="s">
        <v>205</v>
      </c>
      <c r="B38" s="21" t="s">
        <v>206</v>
      </c>
      <c r="C38" s="10">
        <v>2872.8</v>
      </c>
      <c r="D38" s="10">
        <f t="shared" si="0"/>
        <v>5745.6</v>
      </c>
      <c r="E38" s="10">
        <f t="shared" si="1"/>
        <v>8316.0000000000018</v>
      </c>
    </row>
    <row r="39" spans="1:5" x14ac:dyDescent="0.35">
      <c r="A39" s="21" t="s">
        <v>207</v>
      </c>
      <c r="B39" s="21" t="s">
        <v>208</v>
      </c>
      <c r="C39" s="10">
        <v>1037.4000000000001</v>
      </c>
      <c r="D39" s="10">
        <f t="shared" si="0"/>
        <v>2074.8000000000002</v>
      </c>
      <c r="E39" s="10">
        <f t="shared" si="1"/>
        <v>3003.0000000000005</v>
      </c>
    </row>
    <row r="40" spans="1:5" x14ac:dyDescent="0.35">
      <c r="A40" s="21" t="s">
        <v>209</v>
      </c>
      <c r="B40" s="21" t="s">
        <v>210</v>
      </c>
      <c r="C40" s="10">
        <v>23940</v>
      </c>
      <c r="D40" s="10">
        <f t="shared" si="0"/>
        <v>47880</v>
      </c>
      <c r="E40" s="10">
        <f t="shared" si="1"/>
        <v>69300</v>
      </c>
    </row>
    <row r="41" spans="1:5" x14ac:dyDescent="0.35">
      <c r="A41" s="21" t="s">
        <v>211</v>
      </c>
      <c r="B41" s="21" t="s">
        <v>212</v>
      </c>
      <c r="C41" s="10">
        <v>23940</v>
      </c>
      <c r="D41" s="10">
        <f t="shared" si="0"/>
        <v>47880</v>
      </c>
      <c r="E41" s="10">
        <f t="shared" si="1"/>
        <v>69300</v>
      </c>
    </row>
    <row r="42" spans="1:5" x14ac:dyDescent="0.35">
      <c r="A42" s="21" t="s">
        <v>213</v>
      </c>
      <c r="B42" s="21" t="s">
        <v>214</v>
      </c>
      <c r="C42" s="10">
        <v>13566</v>
      </c>
      <c r="D42" s="10">
        <f t="shared" si="0"/>
        <v>27132</v>
      </c>
      <c r="E42" s="10">
        <f t="shared" si="1"/>
        <v>39270</v>
      </c>
    </row>
    <row r="43" spans="1:5" x14ac:dyDescent="0.35">
      <c r="A43" s="21" t="s">
        <v>215</v>
      </c>
      <c r="B43" s="21" t="s">
        <v>216</v>
      </c>
      <c r="C43" s="10">
        <v>7182</v>
      </c>
      <c r="D43" s="10">
        <f t="shared" si="0"/>
        <v>14364</v>
      </c>
      <c r="E43" s="10">
        <f t="shared" si="1"/>
        <v>20790</v>
      </c>
    </row>
    <row r="44" spans="1:5" x14ac:dyDescent="0.35">
      <c r="A44" s="22"/>
      <c r="B44" s="22"/>
      <c r="C44" s="11"/>
    </row>
    <row r="46" spans="1:5" ht="15.5" x14ac:dyDescent="0.35">
      <c r="A46" s="30" t="s">
        <v>217</v>
      </c>
      <c r="B46" s="30"/>
      <c r="C46" s="30"/>
    </row>
    <row r="47" spans="1:5" x14ac:dyDescent="0.35">
      <c r="A47" s="3" t="s">
        <v>5</v>
      </c>
      <c r="B47" s="3" t="s">
        <v>6</v>
      </c>
      <c r="C47" s="9" t="s">
        <v>7</v>
      </c>
    </row>
    <row r="48" spans="1:5" x14ac:dyDescent="0.35">
      <c r="A48" s="19" t="s">
        <v>218</v>
      </c>
      <c r="B48" s="19" t="s">
        <v>219</v>
      </c>
      <c r="C48" s="10">
        <v>4620</v>
      </c>
    </row>
    <row r="49" spans="1:3" x14ac:dyDescent="0.35">
      <c r="A49" s="19" t="s">
        <v>220</v>
      </c>
      <c r="B49" s="19" t="s">
        <v>221</v>
      </c>
      <c r="C49" s="10">
        <v>6237</v>
      </c>
    </row>
    <row r="50" spans="1:3" x14ac:dyDescent="0.35">
      <c r="A50" s="19" t="s">
        <v>222</v>
      </c>
      <c r="B50" s="19" t="s">
        <v>223</v>
      </c>
      <c r="C50" s="10">
        <v>2772</v>
      </c>
    </row>
    <row r="51" spans="1:3" x14ac:dyDescent="0.35">
      <c r="A51" s="19" t="s">
        <v>224</v>
      </c>
      <c r="B51" s="19" t="s">
        <v>225</v>
      </c>
      <c r="C51" s="10">
        <v>3465</v>
      </c>
    </row>
    <row r="52" spans="1:3" x14ac:dyDescent="0.35">
      <c r="A52" s="19" t="s">
        <v>226</v>
      </c>
      <c r="B52" s="19" t="s">
        <v>227</v>
      </c>
      <c r="C52" s="10">
        <v>2310</v>
      </c>
    </row>
    <row r="53" spans="1:3" x14ac:dyDescent="0.35">
      <c r="A53" s="19" t="s">
        <v>228</v>
      </c>
      <c r="B53" s="19" t="s">
        <v>229</v>
      </c>
      <c r="C53" s="10">
        <v>3234</v>
      </c>
    </row>
    <row r="54" spans="1:3" x14ac:dyDescent="0.35">
      <c r="A54" s="19" t="s">
        <v>230</v>
      </c>
      <c r="B54" s="19" t="s">
        <v>231</v>
      </c>
      <c r="C54" s="10">
        <v>742.5</v>
      </c>
    </row>
    <row r="55" spans="1:3" x14ac:dyDescent="0.35">
      <c r="A55" s="19" t="s">
        <v>232</v>
      </c>
      <c r="B55" s="19" t="s">
        <v>233</v>
      </c>
      <c r="C55" s="10">
        <v>882</v>
      </c>
    </row>
    <row r="56" spans="1:3" x14ac:dyDescent="0.35">
      <c r="A56" s="19" t="s">
        <v>234</v>
      </c>
      <c r="B56" s="19" t="s">
        <v>235</v>
      </c>
      <c r="C56" s="10">
        <v>6930</v>
      </c>
    </row>
    <row r="57" spans="1:3" x14ac:dyDescent="0.35">
      <c r="A57" s="19" t="s">
        <v>236</v>
      </c>
      <c r="B57" s="19" t="s">
        <v>237</v>
      </c>
      <c r="C57" s="10">
        <v>9355.5</v>
      </c>
    </row>
    <row r="58" spans="1:3" x14ac:dyDescent="0.35">
      <c r="A58" s="19" t="s">
        <v>238</v>
      </c>
      <c r="B58" s="19" t="s">
        <v>239</v>
      </c>
      <c r="C58" s="10">
        <v>4158</v>
      </c>
    </row>
    <row r="59" spans="1:3" x14ac:dyDescent="0.35">
      <c r="A59" s="19" t="s">
        <v>240</v>
      </c>
      <c r="B59" s="19" t="s">
        <v>241</v>
      </c>
      <c r="C59" s="10">
        <v>5197.5</v>
      </c>
    </row>
    <row r="60" spans="1:3" x14ac:dyDescent="0.35">
      <c r="A60" s="19" t="s">
        <v>242</v>
      </c>
      <c r="B60" s="19" t="s">
        <v>243</v>
      </c>
      <c r="C60" s="10">
        <v>3465</v>
      </c>
    </row>
    <row r="61" spans="1:3" x14ac:dyDescent="0.35">
      <c r="A61" s="19" t="s">
        <v>244</v>
      </c>
      <c r="B61" s="19" t="s">
        <v>245</v>
      </c>
      <c r="C61" s="10">
        <v>4851</v>
      </c>
    </row>
    <row r="62" spans="1:3" x14ac:dyDescent="0.35">
      <c r="A62" s="19" t="s">
        <v>246</v>
      </c>
      <c r="B62" s="19" t="s">
        <v>247</v>
      </c>
      <c r="C62" s="10">
        <v>990</v>
      </c>
    </row>
    <row r="63" spans="1:3" x14ac:dyDescent="0.35">
      <c r="A63" s="19" t="s">
        <v>248</v>
      </c>
      <c r="B63" s="19" t="s">
        <v>249</v>
      </c>
      <c r="C63" s="10">
        <v>10395</v>
      </c>
    </row>
    <row r="64" spans="1:3" x14ac:dyDescent="0.35">
      <c r="A64" s="19" t="s">
        <v>250</v>
      </c>
      <c r="B64" s="19" t="s">
        <v>251</v>
      </c>
      <c r="C64" s="10">
        <v>11088</v>
      </c>
    </row>
    <row r="65" spans="1:3" x14ac:dyDescent="0.35">
      <c r="A65" s="19" t="s">
        <v>252</v>
      </c>
      <c r="B65" s="19" t="s">
        <v>253</v>
      </c>
      <c r="C65" s="10">
        <v>14033.25</v>
      </c>
    </row>
    <row r="66" spans="1:3" x14ac:dyDescent="0.35">
      <c r="A66" s="19" t="s">
        <v>254</v>
      </c>
      <c r="B66" s="19" t="s">
        <v>255</v>
      </c>
      <c r="C66" s="10">
        <v>14968.8</v>
      </c>
    </row>
    <row r="67" spans="1:3" x14ac:dyDescent="0.35">
      <c r="A67" s="19" t="s">
        <v>256</v>
      </c>
      <c r="B67" s="19" t="s">
        <v>257</v>
      </c>
      <c r="C67" s="10">
        <v>6237</v>
      </c>
    </row>
    <row r="68" spans="1:3" x14ac:dyDescent="0.35">
      <c r="A68" s="19" t="s">
        <v>258</v>
      </c>
      <c r="B68" s="19" t="s">
        <v>259</v>
      </c>
      <c r="C68" s="10">
        <v>6652.8</v>
      </c>
    </row>
    <row r="69" spans="1:3" x14ac:dyDescent="0.35">
      <c r="A69" s="19" t="s">
        <v>260</v>
      </c>
      <c r="B69" s="19" t="s">
        <v>261</v>
      </c>
      <c r="C69" s="10">
        <v>7796.25</v>
      </c>
    </row>
    <row r="70" spans="1:3" x14ac:dyDescent="0.35">
      <c r="A70" s="19" t="s">
        <v>262</v>
      </c>
      <c r="B70" s="19" t="s">
        <v>263</v>
      </c>
      <c r="C70" s="10">
        <v>8316</v>
      </c>
    </row>
    <row r="71" spans="1:3" x14ac:dyDescent="0.35">
      <c r="A71" s="19" t="s">
        <v>264</v>
      </c>
      <c r="B71" s="19" t="s">
        <v>265</v>
      </c>
      <c r="C71" s="10">
        <v>5197.5</v>
      </c>
    </row>
    <row r="72" spans="1:3" x14ac:dyDescent="0.35">
      <c r="A72" s="19" t="s">
        <v>266</v>
      </c>
      <c r="B72" s="19" t="s">
        <v>267</v>
      </c>
      <c r="C72" s="10">
        <v>5544</v>
      </c>
    </row>
    <row r="73" spans="1:3" x14ac:dyDescent="0.35">
      <c r="A73" s="19" t="s">
        <v>268</v>
      </c>
      <c r="B73" s="19" t="s">
        <v>269</v>
      </c>
      <c r="C73" s="10">
        <v>7276.5</v>
      </c>
    </row>
    <row r="74" spans="1:3" x14ac:dyDescent="0.35">
      <c r="A74" s="19" t="s">
        <v>270</v>
      </c>
      <c r="B74" s="19" t="s">
        <v>271</v>
      </c>
      <c r="C74" s="10">
        <v>1559.25</v>
      </c>
    </row>
    <row r="75" spans="1:3" x14ac:dyDescent="0.35">
      <c r="A75" s="19" t="s">
        <v>272</v>
      </c>
      <c r="B75" s="19" t="s">
        <v>273</v>
      </c>
      <c r="C75" s="10">
        <v>1706.1</v>
      </c>
    </row>
    <row r="76" spans="1:3" x14ac:dyDescent="0.35">
      <c r="A76" s="19" t="s">
        <v>274</v>
      </c>
      <c r="B76" s="19" t="s">
        <v>275</v>
      </c>
      <c r="C76" s="10">
        <v>8316</v>
      </c>
    </row>
    <row r="77" spans="1:3" x14ac:dyDescent="0.35">
      <c r="A77" s="19" t="s">
        <v>276</v>
      </c>
      <c r="B77" s="19" t="s">
        <v>277</v>
      </c>
      <c r="C77" s="10">
        <v>1800</v>
      </c>
    </row>
    <row r="78" spans="1:3" x14ac:dyDescent="0.35">
      <c r="A78" s="19" t="s">
        <v>278</v>
      </c>
      <c r="B78" s="19" t="s">
        <v>279</v>
      </c>
      <c r="C78" s="10">
        <v>1200</v>
      </c>
    </row>
    <row r="79" spans="1:3" x14ac:dyDescent="0.35">
      <c r="A79" s="19" t="s">
        <v>280</v>
      </c>
      <c r="B79" s="19" t="s">
        <v>281</v>
      </c>
      <c r="C79" s="10">
        <v>2700</v>
      </c>
    </row>
    <row r="80" spans="1:3" x14ac:dyDescent="0.35">
      <c r="A80" s="19" t="s">
        <v>282</v>
      </c>
      <c r="B80" s="19" t="s">
        <v>283</v>
      </c>
      <c r="C80" s="10">
        <v>3003</v>
      </c>
    </row>
  </sheetData>
  <mergeCells count="2">
    <mergeCell ref="A7:C7"/>
    <mergeCell ref="A46:C46"/>
  </mergeCells>
  <pageMargins left="0.7" right="0.7" top="0.75" bottom="0.75" header="0.3" footer="0.3"/>
  <pageSetup scale="64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9C236-479B-4928-BFCF-C3AE8A5DC060}">
  <sheetPr>
    <pageSetUpPr fitToPage="1"/>
  </sheetPr>
  <dimension ref="A1:E46"/>
  <sheetViews>
    <sheetView zoomScaleSheetLayoutView="100" workbookViewId="0"/>
  </sheetViews>
  <sheetFormatPr defaultColWidth="9.26953125" defaultRowHeight="14.5" x14ac:dyDescent="0.35"/>
  <cols>
    <col min="1" max="1" width="22.26953125" customWidth="1"/>
    <col min="2" max="2" width="90.7265625" customWidth="1"/>
    <col min="3" max="5" width="14.7265625" style="8" customWidth="1"/>
  </cols>
  <sheetData>
    <row r="1" spans="1:5" ht="45.75" customHeight="1" x14ac:dyDescent="0.6">
      <c r="B1" s="1" t="s">
        <v>0</v>
      </c>
    </row>
    <row r="2" spans="1:5" ht="22.5" customHeight="1" x14ac:dyDescent="0.6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35">
      <c r="A3" t="s">
        <v>4</v>
      </c>
      <c r="B3" s="7">
        <v>44696</v>
      </c>
    </row>
    <row r="4" spans="1:5" ht="15" customHeight="1" x14ac:dyDescent="0.35">
      <c r="B4" s="7"/>
    </row>
    <row r="5" spans="1:5" ht="18" customHeight="1" x14ac:dyDescent="0.55000000000000004">
      <c r="A5" s="14" t="s">
        <v>284</v>
      </c>
      <c r="B5" s="7"/>
    </row>
    <row r="6" spans="1:5" ht="15" customHeight="1" x14ac:dyDescent="0.35">
      <c r="B6" s="7"/>
    </row>
    <row r="7" spans="1:5" s="4" customFormat="1" ht="15.5" x14ac:dyDescent="0.35">
      <c r="A7" s="30" t="s">
        <v>285</v>
      </c>
      <c r="B7" s="30"/>
      <c r="C7" s="30"/>
      <c r="D7" s="15" t="s">
        <v>83</v>
      </c>
      <c r="E7" s="2" t="s">
        <v>84</v>
      </c>
    </row>
    <row r="8" spans="1:5" x14ac:dyDescent="0.35">
      <c r="A8" s="3" t="s">
        <v>5</v>
      </c>
      <c r="B8" s="3" t="s">
        <v>6</v>
      </c>
      <c r="C8" s="9" t="s">
        <v>85</v>
      </c>
      <c r="D8" s="9" t="s">
        <v>86</v>
      </c>
      <c r="E8" s="9" t="s">
        <v>87</v>
      </c>
    </row>
    <row r="9" spans="1:5" x14ac:dyDescent="0.35">
      <c r="A9" s="21" t="s">
        <v>286</v>
      </c>
      <c r="B9" s="21" t="s">
        <v>287</v>
      </c>
      <c r="C9" s="10">
        <v>17500</v>
      </c>
      <c r="D9" s="10">
        <f t="shared" ref="D9:D45" si="0">C9*2</f>
        <v>35000</v>
      </c>
      <c r="E9" s="10">
        <f t="shared" ref="E9:E45" si="1">C9*147/50</f>
        <v>51450</v>
      </c>
    </row>
    <row r="10" spans="1:5" x14ac:dyDescent="0.35">
      <c r="A10" s="21" t="s">
        <v>288</v>
      </c>
      <c r="B10" s="21" t="s">
        <v>289</v>
      </c>
      <c r="C10" s="10">
        <v>1400</v>
      </c>
      <c r="D10" s="10">
        <f t="shared" si="0"/>
        <v>2800</v>
      </c>
      <c r="E10" s="10">
        <f t="shared" si="1"/>
        <v>4116</v>
      </c>
    </row>
    <row r="11" spans="1:5" x14ac:dyDescent="0.35">
      <c r="A11" s="21" t="s">
        <v>290</v>
      </c>
      <c r="B11" s="21" t="s">
        <v>291</v>
      </c>
      <c r="C11" s="10">
        <v>1890</v>
      </c>
      <c r="D11" s="10">
        <f t="shared" si="0"/>
        <v>3780</v>
      </c>
      <c r="E11" s="10">
        <f t="shared" si="1"/>
        <v>5556.6</v>
      </c>
    </row>
    <row r="12" spans="1:5" x14ac:dyDescent="0.35">
      <c r="A12" s="21" t="s">
        <v>292</v>
      </c>
      <c r="B12" s="21" t="s">
        <v>293</v>
      </c>
      <c r="C12" s="10">
        <v>840</v>
      </c>
      <c r="D12" s="10">
        <f t="shared" si="0"/>
        <v>1680</v>
      </c>
      <c r="E12" s="10">
        <f t="shared" si="1"/>
        <v>2469.6</v>
      </c>
    </row>
    <row r="13" spans="1:5" x14ac:dyDescent="0.35">
      <c r="A13" s="21" t="s">
        <v>294</v>
      </c>
      <c r="B13" s="21" t="s">
        <v>295</v>
      </c>
      <c r="C13" s="10">
        <v>1050</v>
      </c>
      <c r="D13" s="10">
        <f t="shared" si="0"/>
        <v>2100</v>
      </c>
      <c r="E13" s="10">
        <f t="shared" si="1"/>
        <v>3087</v>
      </c>
    </row>
    <row r="14" spans="1:5" x14ac:dyDescent="0.35">
      <c r="A14" s="21" t="s">
        <v>296</v>
      </c>
      <c r="B14" s="21" t="s">
        <v>297</v>
      </c>
      <c r="C14" s="10">
        <v>700</v>
      </c>
      <c r="D14" s="10">
        <f t="shared" si="0"/>
        <v>1400</v>
      </c>
      <c r="E14" s="10">
        <f t="shared" si="1"/>
        <v>2058</v>
      </c>
    </row>
    <row r="15" spans="1:5" x14ac:dyDescent="0.35">
      <c r="A15" s="21" t="s">
        <v>298</v>
      </c>
      <c r="B15" s="21" t="s">
        <v>299</v>
      </c>
      <c r="C15" s="10">
        <v>980</v>
      </c>
      <c r="D15" s="10">
        <f t="shared" si="0"/>
        <v>1960</v>
      </c>
      <c r="E15" s="10">
        <f t="shared" si="1"/>
        <v>2881.2</v>
      </c>
    </row>
    <row r="16" spans="1:5" x14ac:dyDescent="0.35">
      <c r="A16" s="21" t="s">
        <v>300</v>
      </c>
      <c r="B16" s="21" t="s">
        <v>301</v>
      </c>
      <c r="C16" s="10">
        <v>225</v>
      </c>
      <c r="D16" s="10">
        <f t="shared" si="0"/>
        <v>450</v>
      </c>
      <c r="E16" s="10">
        <f t="shared" si="1"/>
        <v>661.5</v>
      </c>
    </row>
    <row r="17" spans="1:5" x14ac:dyDescent="0.35">
      <c r="A17" s="21" t="s">
        <v>302</v>
      </c>
      <c r="B17" s="21" t="s">
        <v>303</v>
      </c>
      <c r="C17" s="10">
        <v>300</v>
      </c>
      <c r="D17" s="10">
        <f t="shared" si="0"/>
        <v>600</v>
      </c>
      <c r="E17" s="10">
        <f t="shared" si="1"/>
        <v>882</v>
      </c>
    </row>
    <row r="18" spans="1:5" x14ac:dyDescent="0.35">
      <c r="A18" s="21" t="s">
        <v>304</v>
      </c>
      <c r="B18" s="21" t="s">
        <v>305</v>
      </c>
      <c r="C18" s="10">
        <v>2100</v>
      </c>
      <c r="D18" s="10">
        <f t="shared" si="0"/>
        <v>4200</v>
      </c>
      <c r="E18" s="10">
        <f t="shared" si="1"/>
        <v>6174</v>
      </c>
    </row>
    <row r="19" spans="1:5" x14ac:dyDescent="0.35">
      <c r="A19" s="21" t="s">
        <v>306</v>
      </c>
      <c r="B19" s="21" t="s">
        <v>307</v>
      </c>
      <c r="C19" s="10">
        <v>2835</v>
      </c>
      <c r="D19" s="10">
        <f t="shared" si="0"/>
        <v>5670</v>
      </c>
      <c r="E19" s="10">
        <f t="shared" si="1"/>
        <v>8334.9</v>
      </c>
    </row>
    <row r="20" spans="1:5" x14ac:dyDescent="0.35">
      <c r="A20" s="21" t="s">
        <v>308</v>
      </c>
      <c r="B20" s="21" t="s">
        <v>309</v>
      </c>
      <c r="C20" s="10">
        <v>1260</v>
      </c>
      <c r="D20" s="10">
        <f t="shared" si="0"/>
        <v>2520</v>
      </c>
      <c r="E20" s="10">
        <f t="shared" si="1"/>
        <v>3704.4</v>
      </c>
    </row>
    <row r="21" spans="1:5" x14ac:dyDescent="0.35">
      <c r="A21" s="21" t="s">
        <v>310</v>
      </c>
      <c r="B21" s="21" t="s">
        <v>311</v>
      </c>
      <c r="C21" s="10">
        <v>1575</v>
      </c>
      <c r="D21" s="10">
        <f t="shared" si="0"/>
        <v>3150</v>
      </c>
      <c r="E21" s="10">
        <f t="shared" si="1"/>
        <v>4630.5</v>
      </c>
    </row>
    <row r="22" spans="1:5" x14ac:dyDescent="0.35">
      <c r="A22" s="21" t="s">
        <v>312</v>
      </c>
      <c r="B22" s="21" t="s">
        <v>313</v>
      </c>
      <c r="C22" s="10">
        <v>1050</v>
      </c>
      <c r="D22" s="10">
        <f t="shared" si="0"/>
        <v>2100</v>
      </c>
      <c r="E22" s="10">
        <f t="shared" si="1"/>
        <v>3087</v>
      </c>
    </row>
    <row r="23" spans="1:5" x14ac:dyDescent="0.35">
      <c r="A23" s="21" t="s">
        <v>314</v>
      </c>
      <c r="B23" s="21" t="s">
        <v>315</v>
      </c>
      <c r="C23" s="10">
        <v>1470</v>
      </c>
      <c r="D23" s="10">
        <f t="shared" si="0"/>
        <v>2940</v>
      </c>
      <c r="E23" s="10">
        <f t="shared" si="1"/>
        <v>4321.8</v>
      </c>
    </row>
    <row r="24" spans="1:5" x14ac:dyDescent="0.35">
      <c r="A24" s="21" t="s">
        <v>316</v>
      </c>
      <c r="B24" s="21" t="s">
        <v>317</v>
      </c>
      <c r="C24" s="10">
        <v>300</v>
      </c>
      <c r="D24" s="10">
        <f t="shared" si="0"/>
        <v>600</v>
      </c>
      <c r="E24" s="10">
        <f t="shared" si="1"/>
        <v>882</v>
      </c>
    </row>
    <row r="25" spans="1:5" x14ac:dyDescent="0.35">
      <c r="A25" s="21" t="s">
        <v>318</v>
      </c>
      <c r="B25" s="21" t="s">
        <v>319</v>
      </c>
      <c r="C25" s="10">
        <v>630</v>
      </c>
      <c r="D25" s="10">
        <f t="shared" si="0"/>
        <v>1260</v>
      </c>
      <c r="E25" s="10">
        <f t="shared" si="1"/>
        <v>1852.2</v>
      </c>
    </row>
    <row r="26" spans="1:5" x14ac:dyDescent="0.35">
      <c r="A26" s="21" t="s">
        <v>320</v>
      </c>
      <c r="B26" s="21" t="s">
        <v>321</v>
      </c>
      <c r="C26" s="10">
        <v>3150</v>
      </c>
      <c r="D26" s="10">
        <f t="shared" si="0"/>
        <v>6300</v>
      </c>
      <c r="E26" s="10">
        <f t="shared" si="1"/>
        <v>9261</v>
      </c>
    </row>
    <row r="27" spans="1:5" x14ac:dyDescent="0.35">
      <c r="A27" s="21" t="s">
        <v>322</v>
      </c>
      <c r="B27" s="21" t="s">
        <v>323</v>
      </c>
      <c r="C27" s="10">
        <v>3360</v>
      </c>
      <c r="D27" s="10">
        <f t="shared" si="0"/>
        <v>6720</v>
      </c>
      <c r="E27" s="10">
        <f t="shared" si="1"/>
        <v>9878.4</v>
      </c>
    </row>
    <row r="28" spans="1:5" x14ac:dyDescent="0.35">
      <c r="A28" s="21" t="s">
        <v>324</v>
      </c>
      <c r="B28" s="21" t="s">
        <v>325</v>
      </c>
      <c r="C28" s="10">
        <v>4252.5</v>
      </c>
      <c r="D28" s="10">
        <f t="shared" si="0"/>
        <v>8505</v>
      </c>
      <c r="E28" s="10">
        <f t="shared" si="1"/>
        <v>12502.35</v>
      </c>
    </row>
    <row r="29" spans="1:5" x14ac:dyDescent="0.35">
      <c r="A29" s="21" t="s">
        <v>326</v>
      </c>
      <c r="B29" s="21" t="s">
        <v>327</v>
      </c>
      <c r="C29" s="10">
        <v>4536</v>
      </c>
      <c r="D29" s="10">
        <f t="shared" si="0"/>
        <v>9072</v>
      </c>
      <c r="E29" s="10">
        <f t="shared" si="1"/>
        <v>13335.84</v>
      </c>
    </row>
    <row r="30" spans="1:5" x14ac:dyDescent="0.35">
      <c r="A30" s="21" t="s">
        <v>328</v>
      </c>
      <c r="B30" s="21" t="s">
        <v>329</v>
      </c>
      <c r="C30" s="10">
        <v>1890</v>
      </c>
      <c r="D30" s="10">
        <f t="shared" si="0"/>
        <v>3780</v>
      </c>
      <c r="E30" s="10">
        <f t="shared" si="1"/>
        <v>5556.6</v>
      </c>
    </row>
    <row r="31" spans="1:5" x14ac:dyDescent="0.35">
      <c r="A31" s="21" t="s">
        <v>330</v>
      </c>
      <c r="B31" s="21" t="s">
        <v>331</v>
      </c>
      <c r="C31" s="10">
        <v>2016</v>
      </c>
      <c r="D31" s="10">
        <f t="shared" si="0"/>
        <v>4032</v>
      </c>
      <c r="E31" s="10">
        <f t="shared" si="1"/>
        <v>5927.04</v>
      </c>
    </row>
    <row r="32" spans="1:5" x14ac:dyDescent="0.35">
      <c r="A32" s="21" t="s">
        <v>332</v>
      </c>
      <c r="B32" s="21" t="s">
        <v>333</v>
      </c>
      <c r="C32" s="10">
        <v>2362.5</v>
      </c>
      <c r="D32" s="10">
        <f t="shared" si="0"/>
        <v>4725</v>
      </c>
      <c r="E32" s="10">
        <f t="shared" si="1"/>
        <v>6945.75</v>
      </c>
    </row>
    <row r="33" spans="1:5" x14ac:dyDescent="0.35">
      <c r="A33" s="21" t="s">
        <v>334</v>
      </c>
      <c r="B33" s="21" t="s">
        <v>335</v>
      </c>
      <c r="C33" s="10">
        <v>2520</v>
      </c>
      <c r="D33" s="10">
        <f t="shared" si="0"/>
        <v>5040</v>
      </c>
      <c r="E33" s="10">
        <f t="shared" si="1"/>
        <v>7408.8</v>
      </c>
    </row>
    <row r="34" spans="1:5" x14ac:dyDescent="0.35">
      <c r="A34" s="21" t="s">
        <v>336</v>
      </c>
      <c r="B34" s="21" t="s">
        <v>337</v>
      </c>
      <c r="C34" s="10">
        <v>1575</v>
      </c>
      <c r="D34" s="10">
        <f t="shared" si="0"/>
        <v>3150</v>
      </c>
      <c r="E34" s="10">
        <f t="shared" si="1"/>
        <v>4630.5</v>
      </c>
    </row>
    <row r="35" spans="1:5" x14ac:dyDescent="0.35">
      <c r="A35" s="21" t="s">
        <v>338</v>
      </c>
      <c r="B35" s="21" t="s">
        <v>339</v>
      </c>
      <c r="C35" s="10">
        <v>1680</v>
      </c>
      <c r="D35" s="10">
        <f t="shared" si="0"/>
        <v>3360</v>
      </c>
      <c r="E35" s="10">
        <f t="shared" si="1"/>
        <v>4939.2</v>
      </c>
    </row>
    <row r="36" spans="1:5" x14ac:dyDescent="0.35">
      <c r="A36" s="21" t="s">
        <v>340</v>
      </c>
      <c r="B36" s="21" t="s">
        <v>341</v>
      </c>
      <c r="C36" s="10">
        <v>2205</v>
      </c>
      <c r="D36" s="10">
        <f t="shared" si="0"/>
        <v>4410</v>
      </c>
      <c r="E36" s="10">
        <f t="shared" si="1"/>
        <v>6482.7</v>
      </c>
    </row>
    <row r="37" spans="1:5" x14ac:dyDescent="0.35">
      <c r="A37" s="21" t="s">
        <v>342</v>
      </c>
      <c r="B37" s="21" t="s">
        <v>343</v>
      </c>
      <c r="C37" s="10">
        <v>472.5</v>
      </c>
      <c r="D37" s="10">
        <f t="shared" si="0"/>
        <v>945</v>
      </c>
      <c r="E37" s="10">
        <f t="shared" si="1"/>
        <v>1389.15</v>
      </c>
    </row>
    <row r="38" spans="1:5" x14ac:dyDescent="0.35">
      <c r="A38" s="21" t="s">
        <v>344</v>
      </c>
      <c r="B38" s="21" t="s">
        <v>345</v>
      </c>
      <c r="C38" s="10">
        <v>517</v>
      </c>
      <c r="D38" s="10">
        <f t="shared" si="0"/>
        <v>1034</v>
      </c>
      <c r="E38" s="10">
        <f t="shared" si="1"/>
        <v>1519.98</v>
      </c>
    </row>
    <row r="39" spans="1:5" x14ac:dyDescent="0.35">
      <c r="A39" s="21" t="s">
        <v>346</v>
      </c>
      <c r="B39" s="21" t="s">
        <v>347</v>
      </c>
      <c r="C39" s="10">
        <v>2520</v>
      </c>
      <c r="D39" s="10">
        <f t="shared" si="0"/>
        <v>5040</v>
      </c>
      <c r="E39" s="10">
        <f t="shared" si="1"/>
        <v>7408.8</v>
      </c>
    </row>
    <row r="40" spans="1:5" x14ac:dyDescent="0.35">
      <c r="A40" s="21" t="s">
        <v>88</v>
      </c>
      <c r="B40" s="21" t="s">
        <v>89</v>
      </c>
      <c r="C40" s="10">
        <v>218750</v>
      </c>
      <c r="D40" s="10">
        <f t="shared" si="0"/>
        <v>437500</v>
      </c>
      <c r="E40" s="10">
        <f t="shared" si="1"/>
        <v>643125</v>
      </c>
    </row>
    <row r="41" spans="1:5" x14ac:dyDescent="0.35">
      <c r="A41" s="21" t="s">
        <v>348</v>
      </c>
      <c r="B41" s="21" t="s">
        <v>349</v>
      </c>
      <c r="C41" s="10">
        <v>910</v>
      </c>
      <c r="D41" s="10">
        <f t="shared" si="0"/>
        <v>1820</v>
      </c>
      <c r="E41" s="10">
        <f t="shared" si="1"/>
        <v>2675.4</v>
      </c>
    </row>
    <row r="42" spans="1:5" x14ac:dyDescent="0.35">
      <c r="A42" s="21" t="s">
        <v>350</v>
      </c>
      <c r="B42" s="21" t="s">
        <v>351</v>
      </c>
      <c r="C42" s="10">
        <v>21000</v>
      </c>
      <c r="D42" s="10">
        <f t="shared" si="0"/>
        <v>42000</v>
      </c>
      <c r="E42" s="10">
        <f t="shared" si="1"/>
        <v>61740</v>
      </c>
    </row>
    <row r="43" spans="1:5" x14ac:dyDescent="0.35">
      <c r="A43" s="21" t="s">
        <v>352</v>
      </c>
      <c r="B43" s="21" t="s">
        <v>353</v>
      </c>
      <c r="C43" s="10">
        <v>21000</v>
      </c>
      <c r="D43" s="10">
        <f t="shared" si="0"/>
        <v>42000</v>
      </c>
      <c r="E43" s="10">
        <f t="shared" si="1"/>
        <v>61740</v>
      </c>
    </row>
    <row r="44" spans="1:5" x14ac:dyDescent="0.35">
      <c r="A44" s="21" t="s">
        <v>354</v>
      </c>
      <c r="B44" s="21" t="s">
        <v>355</v>
      </c>
      <c r="C44" s="10">
        <v>11900</v>
      </c>
      <c r="D44" s="10">
        <f t="shared" si="0"/>
        <v>23800</v>
      </c>
      <c r="E44" s="10">
        <f t="shared" si="1"/>
        <v>34986</v>
      </c>
    </row>
    <row r="45" spans="1:5" x14ac:dyDescent="0.35">
      <c r="A45" s="21" t="s">
        <v>356</v>
      </c>
      <c r="B45" s="21" t="s">
        <v>357</v>
      </c>
      <c r="C45" s="10">
        <v>6300</v>
      </c>
      <c r="D45" s="10">
        <f t="shared" si="0"/>
        <v>12600</v>
      </c>
      <c r="E45" s="10">
        <f t="shared" si="1"/>
        <v>18522</v>
      </c>
    </row>
    <row r="46" spans="1:5" x14ac:dyDescent="0.35">
      <c r="A46" s="22"/>
      <c r="B46" s="22"/>
      <c r="C46" s="11"/>
    </row>
  </sheetData>
  <mergeCells count="1">
    <mergeCell ref="A7:C7"/>
  </mergeCells>
  <pageMargins left="0.7" right="0.7" top="0.75" bottom="0.75" header="0.3" footer="0.3"/>
  <pageSetup scale="64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1D24-9731-4005-9F9B-F01C366CAE33}">
  <sheetPr>
    <pageSetUpPr fitToPage="1"/>
  </sheetPr>
  <dimension ref="A1:E45"/>
  <sheetViews>
    <sheetView zoomScaleSheetLayoutView="100" workbookViewId="0"/>
  </sheetViews>
  <sheetFormatPr defaultColWidth="9.26953125" defaultRowHeight="14.5" x14ac:dyDescent="0.35"/>
  <cols>
    <col min="1" max="1" width="22.26953125" customWidth="1"/>
    <col min="2" max="2" width="90.7265625" customWidth="1"/>
    <col min="3" max="5" width="14.7265625" style="8" customWidth="1"/>
  </cols>
  <sheetData>
    <row r="1" spans="1:5" ht="45.75" customHeight="1" x14ac:dyDescent="0.6">
      <c r="B1" s="1" t="s">
        <v>0</v>
      </c>
    </row>
    <row r="2" spans="1:5" ht="22.5" customHeight="1" x14ac:dyDescent="0.6">
      <c r="A2" t="s">
        <v>1</v>
      </c>
      <c r="B2" s="1" t="s">
        <v>2</v>
      </c>
      <c r="C2" s="12" t="s">
        <v>3</v>
      </c>
      <c r="D2" s="12"/>
      <c r="E2" s="12"/>
    </row>
    <row r="3" spans="1:5" ht="18" customHeight="1" x14ac:dyDescent="0.35">
      <c r="A3" t="s">
        <v>4</v>
      </c>
      <c r="B3" s="7">
        <v>44696</v>
      </c>
    </row>
    <row r="4" spans="1:5" ht="15" customHeight="1" x14ac:dyDescent="0.35">
      <c r="B4" s="7"/>
    </row>
    <row r="5" spans="1:5" ht="18" customHeight="1" x14ac:dyDescent="0.55000000000000004">
      <c r="A5" s="14" t="s">
        <v>358</v>
      </c>
      <c r="B5" s="7"/>
    </row>
    <row r="6" spans="1:5" ht="15" customHeight="1" x14ac:dyDescent="0.35">
      <c r="B6" s="7"/>
    </row>
    <row r="7" spans="1:5" s="4" customFormat="1" ht="15.5" x14ac:dyDescent="0.35">
      <c r="A7" s="30" t="s">
        <v>359</v>
      </c>
      <c r="B7" s="30"/>
      <c r="C7" s="30"/>
      <c r="D7" s="15" t="s">
        <v>83</v>
      </c>
      <c r="E7" s="2" t="s">
        <v>84</v>
      </c>
    </row>
    <row r="8" spans="1:5" x14ac:dyDescent="0.35">
      <c r="A8" s="3" t="s">
        <v>5</v>
      </c>
      <c r="B8" s="3" t="s">
        <v>6</v>
      </c>
      <c r="C8" s="9" t="s">
        <v>85</v>
      </c>
      <c r="D8" s="9" t="s">
        <v>86</v>
      </c>
      <c r="E8" s="9" t="s">
        <v>87</v>
      </c>
    </row>
    <row r="9" spans="1:5" x14ac:dyDescent="0.35">
      <c r="A9" s="21" t="s">
        <v>360</v>
      </c>
      <c r="B9" s="21" t="s">
        <v>361</v>
      </c>
      <c r="C9" s="10">
        <v>24500</v>
      </c>
      <c r="D9" s="10">
        <f t="shared" ref="D9:D44" si="0">C9*2</f>
        <v>49000</v>
      </c>
      <c r="E9" s="10">
        <f t="shared" ref="E9:E44" si="1">C9*201/70</f>
        <v>70350</v>
      </c>
    </row>
    <row r="10" spans="1:5" x14ac:dyDescent="0.35">
      <c r="A10" s="21" t="s">
        <v>362</v>
      </c>
      <c r="B10" s="21" t="s">
        <v>363</v>
      </c>
      <c r="C10" s="10">
        <v>1960</v>
      </c>
      <c r="D10" s="10">
        <f t="shared" si="0"/>
        <v>3920</v>
      </c>
      <c r="E10" s="10">
        <f t="shared" si="1"/>
        <v>5628</v>
      </c>
    </row>
    <row r="11" spans="1:5" x14ac:dyDescent="0.35">
      <c r="A11" s="21" t="s">
        <v>364</v>
      </c>
      <c r="B11" s="21" t="s">
        <v>365</v>
      </c>
      <c r="C11" s="10">
        <v>2646</v>
      </c>
      <c r="D11" s="10">
        <f t="shared" si="0"/>
        <v>5292</v>
      </c>
      <c r="E11" s="10">
        <f t="shared" si="1"/>
        <v>7597.8</v>
      </c>
    </row>
    <row r="12" spans="1:5" x14ac:dyDescent="0.35">
      <c r="A12" s="21" t="s">
        <v>366</v>
      </c>
      <c r="B12" s="21" t="s">
        <v>367</v>
      </c>
      <c r="C12" s="10">
        <v>1176</v>
      </c>
      <c r="D12" s="10">
        <f t="shared" si="0"/>
        <v>2352</v>
      </c>
      <c r="E12" s="10">
        <f t="shared" si="1"/>
        <v>3376.8</v>
      </c>
    </row>
    <row r="13" spans="1:5" x14ac:dyDescent="0.35">
      <c r="A13" s="21" t="s">
        <v>368</v>
      </c>
      <c r="B13" s="21" t="s">
        <v>369</v>
      </c>
      <c r="C13" s="10">
        <v>1470</v>
      </c>
      <c r="D13" s="10">
        <f t="shared" si="0"/>
        <v>2940</v>
      </c>
      <c r="E13" s="10">
        <f t="shared" si="1"/>
        <v>4221</v>
      </c>
    </row>
    <row r="14" spans="1:5" x14ac:dyDescent="0.35">
      <c r="A14" s="21" t="s">
        <v>370</v>
      </c>
      <c r="B14" s="21" t="s">
        <v>371</v>
      </c>
      <c r="C14" s="10">
        <v>980</v>
      </c>
      <c r="D14" s="10">
        <f t="shared" si="0"/>
        <v>1960</v>
      </c>
      <c r="E14" s="10">
        <f t="shared" si="1"/>
        <v>2814</v>
      </c>
    </row>
    <row r="15" spans="1:5" x14ac:dyDescent="0.35">
      <c r="A15" s="21" t="s">
        <v>372</v>
      </c>
      <c r="B15" s="21" t="s">
        <v>373</v>
      </c>
      <c r="C15" s="10">
        <v>1372</v>
      </c>
      <c r="D15" s="10">
        <f t="shared" si="0"/>
        <v>2744</v>
      </c>
      <c r="E15" s="10">
        <f t="shared" si="1"/>
        <v>3939.6</v>
      </c>
    </row>
    <row r="16" spans="1:5" x14ac:dyDescent="0.35">
      <c r="A16" s="21" t="s">
        <v>374</v>
      </c>
      <c r="B16" s="21" t="s">
        <v>375</v>
      </c>
      <c r="C16" s="10">
        <v>315</v>
      </c>
      <c r="D16" s="10">
        <f t="shared" si="0"/>
        <v>630</v>
      </c>
      <c r="E16" s="10">
        <f t="shared" si="1"/>
        <v>904.5</v>
      </c>
    </row>
    <row r="17" spans="1:5" x14ac:dyDescent="0.35">
      <c r="A17" s="21" t="s">
        <v>376</v>
      </c>
      <c r="B17" s="21" t="s">
        <v>377</v>
      </c>
      <c r="C17" s="10">
        <v>2940</v>
      </c>
      <c r="D17" s="10">
        <f t="shared" si="0"/>
        <v>5880</v>
      </c>
      <c r="E17" s="10">
        <f t="shared" si="1"/>
        <v>8442</v>
      </c>
    </row>
    <row r="18" spans="1:5" x14ac:dyDescent="0.35">
      <c r="A18" s="21" t="s">
        <v>378</v>
      </c>
      <c r="B18" s="21" t="s">
        <v>379</v>
      </c>
      <c r="C18" s="10">
        <v>3969</v>
      </c>
      <c r="D18" s="10">
        <f t="shared" si="0"/>
        <v>7938</v>
      </c>
      <c r="E18" s="10">
        <f t="shared" si="1"/>
        <v>11396.7</v>
      </c>
    </row>
    <row r="19" spans="1:5" x14ac:dyDescent="0.35">
      <c r="A19" s="21" t="s">
        <v>380</v>
      </c>
      <c r="B19" s="21" t="s">
        <v>381</v>
      </c>
      <c r="C19" s="10">
        <v>1764</v>
      </c>
      <c r="D19" s="10">
        <f t="shared" si="0"/>
        <v>3528</v>
      </c>
      <c r="E19" s="10">
        <f t="shared" si="1"/>
        <v>5065.2</v>
      </c>
    </row>
    <row r="20" spans="1:5" x14ac:dyDescent="0.35">
      <c r="A20" s="21" t="s">
        <v>382</v>
      </c>
      <c r="B20" s="21" t="s">
        <v>383</v>
      </c>
      <c r="C20" s="10">
        <v>2205</v>
      </c>
      <c r="D20" s="10">
        <f t="shared" si="0"/>
        <v>4410</v>
      </c>
      <c r="E20" s="10">
        <f t="shared" si="1"/>
        <v>6331.5</v>
      </c>
    </row>
    <row r="21" spans="1:5" x14ac:dyDescent="0.35">
      <c r="A21" s="21" t="s">
        <v>384</v>
      </c>
      <c r="B21" s="21" t="s">
        <v>385</v>
      </c>
      <c r="C21" s="10">
        <v>1470</v>
      </c>
      <c r="D21" s="10">
        <f t="shared" si="0"/>
        <v>2940</v>
      </c>
      <c r="E21" s="10">
        <f t="shared" si="1"/>
        <v>4221</v>
      </c>
    </row>
    <row r="22" spans="1:5" x14ac:dyDescent="0.35">
      <c r="A22" s="21" t="s">
        <v>386</v>
      </c>
      <c r="B22" s="21" t="s">
        <v>387</v>
      </c>
      <c r="C22" s="10">
        <v>2058</v>
      </c>
      <c r="D22" s="10">
        <f t="shared" si="0"/>
        <v>4116</v>
      </c>
      <c r="E22" s="10">
        <f t="shared" si="1"/>
        <v>5909.4</v>
      </c>
    </row>
    <row r="23" spans="1:5" x14ac:dyDescent="0.35">
      <c r="A23" s="21" t="s">
        <v>388</v>
      </c>
      <c r="B23" s="21" t="s">
        <v>389</v>
      </c>
      <c r="C23" s="10">
        <v>420</v>
      </c>
      <c r="D23" s="10">
        <f t="shared" si="0"/>
        <v>840</v>
      </c>
      <c r="E23" s="10">
        <f t="shared" si="1"/>
        <v>1206</v>
      </c>
    </row>
    <row r="24" spans="1:5" x14ac:dyDescent="0.35">
      <c r="A24" s="21" t="s">
        <v>390</v>
      </c>
      <c r="B24" s="21" t="s">
        <v>391</v>
      </c>
      <c r="C24" s="10">
        <v>882</v>
      </c>
      <c r="D24" s="10">
        <f t="shared" si="0"/>
        <v>1764</v>
      </c>
      <c r="E24" s="10">
        <f t="shared" si="1"/>
        <v>2532.6</v>
      </c>
    </row>
    <row r="25" spans="1:5" x14ac:dyDescent="0.35">
      <c r="A25" s="21" t="s">
        <v>392</v>
      </c>
      <c r="B25" s="21" t="s">
        <v>393</v>
      </c>
      <c r="C25" s="10">
        <v>4410</v>
      </c>
      <c r="D25" s="10">
        <f t="shared" si="0"/>
        <v>8820</v>
      </c>
      <c r="E25" s="10">
        <f t="shared" si="1"/>
        <v>12663</v>
      </c>
    </row>
    <row r="26" spans="1:5" x14ac:dyDescent="0.35">
      <c r="A26" s="21" t="s">
        <v>394</v>
      </c>
      <c r="B26" s="21" t="s">
        <v>395</v>
      </c>
      <c r="C26" s="10">
        <v>4704</v>
      </c>
      <c r="D26" s="10">
        <f t="shared" si="0"/>
        <v>9408</v>
      </c>
      <c r="E26" s="10">
        <f t="shared" si="1"/>
        <v>13507.2</v>
      </c>
    </row>
    <row r="27" spans="1:5" x14ac:dyDescent="0.35">
      <c r="A27" s="21" t="s">
        <v>396</v>
      </c>
      <c r="B27" s="21" t="s">
        <v>397</v>
      </c>
      <c r="C27" s="10">
        <v>5953.5</v>
      </c>
      <c r="D27" s="10">
        <f t="shared" si="0"/>
        <v>11907</v>
      </c>
      <c r="E27" s="10">
        <f t="shared" si="1"/>
        <v>17095.05</v>
      </c>
    </row>
    <row r="28" spans="1:5" x14ac:dyDescent="0.35">
      <c r="A28" s="21" t="s">
        <v>398</v>
      </c>
      <c r="B28" s="21" t="s">
        <v>399</v>
      </c>
      <c r="C28" s="10">
        <v>6350.4</v>
      </c>
      <c r="D28" s="10">
        <f t="shared" si="0"/>
        <v>12700.8</v>
      </c>
      <c r="E28" s="10">
        <f t="shared" si="1"/>
        <v>18234.719999999998</v>
      </c>
    </row>
    <row r="29" spans="1:5" x14ac:dyDescent="0.35">
      <c r="A29" s="21" t="s">
        <v>400</v>
      </c>
      <c r="B29" s="21" t="s">
        <v>401</v>
      </c>
      <c r="C29" s="10">
        <v>2646</v>
      </c>
      <c r="D29" s="10">
        <f t="shared" si="0"/>
        <v>5292</v>
      </c>
      <c r="E29" s="10">
        <f t="shared" si="1"/>
        <v>7597.8</v>
      </c>
    </row>
    <row r="30" spans="1:5" x14ac:dyDescent="0.35">
      <c r="A30" s="21" t="s">
        <v>402</v>
      </c>
      <c r="B30" s="21" t="s">
        <v>403</v>
      </c>
      <c r="C30" s="10">
        <v>2822.4</v>
      </c>
      <c r="D30" s="10">
        <f t="shared" si="0"/>
        <v>5644.8</v>
      </c>
      <c r="E30" s="10">
        <f t="shared" si="1"/>
        <v>8104.3200000000006</v>
      </c>
    </row>
    <row r="31" spans="1:5" x14ac:dyDescent="0.35">
      <c r="A31" s="21" t="s">
        <v>404</v>
      </c>
      <c r="B31" s="21" t="s">
        <v>405</v>
      </c>
      <c r="C31" s="10">
        <v>3307.5</v>
      </c>
      <c r="D31" s="10">
        <f t="shared" si="0"/>
        <v>6615</v>
      </c>
      <c r="E31" s="10">
        <f t="shared" si="1"/>
        <v>9497.25</v>
      </c>
    </row>
    <row r="32" spans="1:5" x14ac:dyDescent="0.35">
      <c r="A32" s="21" t="s">
        <v>406</v>
      </c>
      <c r="B32" s="21" t="s">
        <v>407</v>
      </c>
      <c r="C32" s="10">
        <v>3528</v>
      </c>
      <c r="D32" s="10">
        <f t="shared" si="0"/>
        <v>7056</v>
      </c>
      <c r="E32" s="10">
        <f t="shared" si="1"/>
        <v>10130.4</v>
      </c>
    </row>
    <row r="33" spans="1:5" x14ac:dyDescent="0.35">
      <c r="A33" s="21" t="s">
        <v>408</v>
      </c>
      <c r="B33" s="21" t="s">
        <v>409</v>
      </c>
      <c r="C33" s="10">
        <v>2205</v>
      </c>
      <c r="D33" s="10">
        <f t="shared" si="0"/>
        <v>4410</v>
      </c>
      <c r="E33" s="10">
        <f t="shared" si="1"/>
        <v>6331.5</v>
      </c>
    </row>
    <row r="34" spans="1:5" x14ac:dyDescent="0.35">
      <c r="A34" s="21" t="s">
        <v>410</v>
      </c>
      <c r="B34" s="21" t="s">
        <v>411</v>
      </c>
      <c r="C34" s="10">
        <v>2352</v>
      </c>
      <c r="D34" s="10">
        <f t="shared" si="0"/>
        <v>4704</v>
      </c>
      <c r="E34" s="10">
        <f t="shared" si="1"/>
        <v>6753.6</v>
      </c>
    </row>
    <row r="35" spans="1:5" x14ac:dyDescent="0.35">
      <c r="A35" s="21" t="s">
        <v>412</v>
      </c>
      <c r="B35" s="21" t="s">
        <v>413</v>
      </c>
      <c r="C35" s="10">
        <v>3087</v>
      </c>
      <c r="D35" s="10">
        <f t="shared" si="0"/>
        <v>6174</v>
      </c>
      <c r="E35" s="10">
        <f t="shared" si="1"/>
        <v>8864.1</v>
      </c>
    </row>
    <row r="36" spans="1:5" x14ac:dyDescent="0.35">
      <c r="A36" s="21" t="s">
        <v>414</v>
      </c>
      <c r="B36" s="21" t="s">
        <v>415</v>
      </c>
      <c r="C36" s="10">
        <v>661.5</v>
      </c>
      <c r="D36" s="10">
        <f t="shared" si="0"/>
        <v>1323</v>
      </c>
      <c r="E36" s="10">
        <f t="shared" si="1"/>
        <v>1899.45</v>
      </c>
    </row>
    <row r="37" spans="1:5" x14ac:dyDescent="0.35">
      <c r="A37" s="21" t="s">
        <v>416</v>
      </c>
      <c r="B37" s="21" t="s">
        <v>417</v>
      </c>
      <c r="C37" s="10">
        <v>723.8</v>
      </c>
      <c r="D37" s="10">
        <f t="shared" si="0"/>
        <v>1447.6</v>
      </c>
      <c r="E37" s="10">
        <f t="shared" si="1"/>
        <v>2078.3399999999997</v>
      </c>
    </row>
    <row r="38" spans="1:5" x14ac:dyDescent="0.35">
      <c r="A38" s="21" t="s">
        <v>418</v>
      </c>
      <c r="B38" s="21" t="s">
        <v>419</v>
      </c>
      <c r="C38" s="10">
        <v>3528</v>
      </c>
      <c r="D38" s="10">
        <f t="shared" si="0"/>
        <v>7056</v>
      </c>
      <c r="E38" s="10">
        <f t="shared" si="1"/>
        <v>10130.4</v>
      </c>
    </row>
    <row r="39" spans="1:5" x14ac:dyDescent="0.35">
      <c r="A39" s="21" t="s">
        <v>92</v>
      </c>
      <c r="B39" s="21" t="s">
        <v>93</v>
      </c>
      <c r="C39" s="10">
        <v>306250</v>
      </c>
      <c r="D39" s="10">
        <f t="shared" si="0"/>
        <v>612500</v>
      </c>
      <c r="E39" s="10">
        <f t="shared" si="1"/>
        <v>879375</v>
      </c>
    </row>
    <row r="40" spans="1:5" x14ac:dyDescent="0.35">
      <c r="A40" s="21" t="s">
        <v>420</v>
      </c>
      <c r="B40" s="21" t="s">
        <v>421</v>
      </c>
      <c r="C40" s="10">
        <v>1274</v>
      </c>
      <c r="D40" s="10">
        <f t="shared" si="0"/>
        <v>2548</v>
      </c>
      <c r="E40" s="10">
        <f t="shared" si="1"/>
        <v>3658.2</v>
      </c>
    </row>
    <row r="41" spans="1:5" x14ac:dyDescent="0.35">
      <c r="A41" s="21" t="s">
        <v>422</v>
      </c>
      <c r="B41" s="21" t="s">
        <v>423</v>
      </c>
      <c r="C41" s="10">
        <v>29400</v>
      </c>
      <c r="D41" s="10">
        <f t="shared" si="0"/>
        <v>58800</v>
      </c>
      <c r="E41" s="10">
        <f t="shared" si="1"/>
        <v>84420</v>
      </c>
    </row>
    <row r="42" spans="1:5" x14ac:dyDescent="0.35">
      <c r="A42" s="21" t="s">
        <v>424</v>
      </c>
      <c r="B42" s="21" t="s">
        <v>425</v>
      </c>
      <c r="C42" s="10">
        <v>29400</v>
      </c>
      <c r="D42" s="10">
        <f t="shared" si="0"/>
        <v>58800</v>
      </c>
      <c r="E42" s="10">
        <f t="shared" si="1"/>
        <v>84420</v>
      </c>
    </row>
    <row r="43" spans="1:5" x14ac:dyDescent="0.35">
      <c r="A43" s="21" t="s">
        <v>426</v>
      </c>
      <c r="B43" s="21" t="s">
        <v>427</v>
      </c>
      <c r="C43" s="10">
        <v>16660</v>
      </c>
      <c r="D43" s="10">
        <f t="shared" si="0"/>
        <v>33320</v>
      </c>
      <c r="E43" s="10">
        <f t="shared" si="1"/>
        <v>47838</v>
      </c>
    </row>
    <row r="44" spans="1:5" x14ac:dyDescent="0.35">
      <c r="A44" s="21" t="s">
        <v>428</v>
      </c>
      <c r="B44" s="21" t="s">
        <v>429</v>
      </c>
      <c r="C44" s="10">
        <v>8820</v>
      </c>
      <c r="D44" s="10">
        <f t="shared" si="0"/>
        <v>17640</v>
      </c>
      <c r="E44" s="10">
        <f t="shared" si="1"/>
        <v>25326</v>
      </c>
    </row>
    <row r="45" spans="1:5" x14ac:dyDescent="0.35">
      <c r="A45" s="22"/>
      <c r="B45" s="22"/>
      <c r="C45" s="11"/>
    </row>
  </sheetData>
  <mergeCells count="1">
    <mergeCell ref="A7:C7"/>
  </mergeCells>
  <pageMargins left="0.7" right="0.7" top="0.75" bottom="0.75" header="0.3" footer="0.3"/>
  <pageSetup scale="67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102"/>
  <sheetViews>
    <sheetView zoomScaleSheetLayoutView="100" workbookViewId="0"/>
  </sheetViews>
  <sheetFormatPr defaultColWidth="9.26953125" defaultRowHeight="14.5" x14ac:dyDescent="0.35"/>
  <cols>
    <col min="1" max="1" width="25.7265625" customWidth="1"/>
    <col min="2" max="2" width="90.7265625" customWidth="1"/>
    <col min="3" max="3" width="14.7265625" style="8" customWidth="1"/>
    <col min="4" max="4" width="14.7265625" customWidth="1"/>
  </cols>
  <sheetData>
    <row r="1" spans="1:4" ht="45.75" customHeight="1" x14ac:dyDescent="0.6">
      <c r="B1" s="1" t="s">
        <v>0</v>
      </c>
    </row>
    <row r="2" spans="1:4" ht="22.5" customHeight="1" x14ac:dyDescent="0.6">
      <c r="A2" t="s">
        <v>1</v>
      </c>
      <c r="B2" s="1" t="s">
        <v>2</v>
      </c>
      <c r="C2" s="35" t="s">
        <v>3</v>
      </c>
      <c r="D2" s="35"/>
    </row>
    <row r="3" spans="1:4" ht="18" customHeight="1" x14ac:dyDescent="0.35">
      <c r="A3" t="s">
        <v>4</v>
      </c>
      <c r="B3" s="7">
        <v>44696</v>
      </c>
    </row>
    <row r="4" spans="1:4" ht="15" customHeight="1" x14ac:dyDescent="0.35">
      <c r="B4" s="7"/>
    </row>
    <row r="5" spans="1:4" ht="18" customHeight="1" x14ac:dyDescent="0.55000000000000004">
      <c r="A5" s="14" t="s">
        <v>430</v>
      </c>
      <c r="B5" s="7"/>
      <c r="D5" s="8"/>
    </row>
    <row r="6" spans="1:4" ht="15" customHeight="1" x14ac:dyDescent="0.35">
      <c r="B6" s="7"/>
      <c r="D6" s="8"/>
    </row>
    <row r="7" spans="1:4" s="4" customFormat="1" ht="15.4" customHeight="1" x14ac:dyDescent="0.35">
      <c r="A7" s="30" t="s">
        <v>431</v>
      </c>
      <c r="B7" s="30"/>
      <c r="C7" s="30"/>
    </row>
    <row r="8" spans="1:4" x14ac:dyDescent="0.35">
      <c r="A8" s="3" t="s">
        <v>5</v>
      </c>
      <c r="B8" s="3" t="s">
        <v>6</v>
      </c>
      <c r="C8" s="9" t="s">
        <v>7</v>
      </c>
    </row>
    <row r="9" spans="1:4" x14ac:dyDescent="0.35">
      <c r="A9" s="19" t="s">
        <v>432</v>
      </c>
      <c r="B9" s="19" t="s">
        <v>433</v>
      </c>
      <c r="C9" s="10">
        <v>75000</v>
      </c>
    </row>
    <row r="10" spans="1:4" x14ac:dyDescent="0.35">
      <c r="A10" s="19" t="s">
        <v>434</v>
      </c>
      <c r="B10" s="19" t="s">
        <v>435</v>
      </c>
      <c r="C10" s="10">
        <v>125000</v>
      </c>
    </row>
    <row r="11" spans="1:4" x14ac:dyDescent="0.35">
      <c r="A11" s="19" t="s">
        <v>436</v>
      </c>
      <c r="B11" s="19" t="s">
        <v>437</v>
      </c>
      <c r="C11" s="10">
        <v>2300</v>
      </c>
    </row>
    <row r="12" spans="1:4" x14ac:dyDescent="0.35">
      <c r="A12" s="19" t="s">
        <v>438</v>
      </c>
      <c r="B12" s="19" t="s">
        <v>439</v>
      </c>
      <c r="C12" s="10">
        <v>10350</v>
      </c>
    </row>
    <row r="13" spans="1:4" x14ac:dyDescent="0.35">
      <c r="A13" s="19" t="s">
        <v>440</v>
      </c>
      <c r="B13" s="19" t="s">
        <v>441</v>
      </c>
      <c r="C13" s="10">
        <v>41400</v>
      </c>
    </row>
    <row r="14" spans="1:4" x14ac:dyDescent="0.35">
      <c r="A14" s="19" t="s">
        <v>442</v>
      </c>
      <c r="B14" s="19" t="s">
        <v>443</v>
      </c>
      <c r="C14" s="10">
        <v>349000</v>
      </c>
    </row>
    <row r="15" spans="1:4" x14ac:dyDescent="0.35">
      <c r="A15" s="19" t="s">
        <v>444</v>
      </c>
      <c r="B15" s="19" t="s">
        <v>445</v>
      </c>
      <c r="C15" s="10">
        <v>119000</v>
      </c>
    </row>
    <row r="16" spans="1:4" x14ac:dyDescent="0.35">
      <c r="A16" s="19" t="s">
        <v>446</v>
      </c>
      <c r="B16" s="19" t="s">
        <v>447</v>
      </c>
      <c r="C16" s="10">
        <v>64000</v>
      </c>
    </row>
    <row r="17" spans="1:3" x14ac:dyDescent="0.35">
      <c r="A17" s="19" t="s">
        <v>448</v>
      </c>
      <c r="B17" s="19" t="s">
        <v>449</v>
      </c>
      <c r="C17" s="10">
        <v>11500</v>
      </c>
    </row>
    <row r="18" spans="1:3" x14ac:dyDescent="0.35">
      <c r="A18" s="19" t="s">
        <v>450</v>
      </c>
      <c r="B18" s="19" t="s">
        <v>451</v>
      </c>
      <c r="C18" s="10">
        <v>23000</v>
      </c>
    </row>
    <row r="19" spans="1:3" x14ac:dyDescent="0.35">
      <c r="A19" s="19" t="s">
        <v>452</v>
      </c>
      <c r="B19" s="19" t="s">
        <v>453</v>
      </c>
      <c r="C19" s="10">
        <v>46000</v>
      </c>
    </row>
    <row r="20" spans="1:3" x14ac:dyDescent="0.35">
      <c r="A20" s="19" t="s">
        <v>454</v>
      </c>
      <c r="B20" s="19" t="s">
        <v>455</v>
      </c>
      <c r="C20" s="10">
        <v>69000</v>
      </c>
    </row>
    <row r="21" spans="1:3" x14ac:dyDescent="0.35">
      <c r="A21" s="19" t="s">
        <v>456</v>
      </c>
      <c r="B21" s="19" t="s">
        <v>457</v>
      </c>
      <c r="C21" s="10">
        <v>34500</v>
      </c>
    </row>
    <row r="22" spans="1:3" x14ac:dyDescent="0.35">
      <c r="A22" s="19" t="s">
        <v>458</v>
      </c>
      <c r="B22" s="19" t="s">
        <v>459</v>
      </c>
      <c r="C22" s="10">
        <v>6900</v>
      </c>
    </row>
    <row r="23" spans="1:3" x14ac:dyDescent="0.35">
      <c r="A23" s="19" t="s">
        <v>460</v>
      </c>
      <c r="B23" s="19" t="s">
        <v>461</v>
      </c>
      <c r="C23" s="10">
        <v>17330</v>
      </c>
    </row>
    <row r="24" spans="1:3" x14ac:dyDescent="0.35">
      <c r="A24" s="19" t="s">
        <v>462</v>
      </c>
      <c r="B24" s="19" t="s">
        <v>463</v>
      </c>
      <c r="C24" s="10">
        <v>16100</v>
      </c>
    </row>
    <row r="25" spans="1:3" x14ac:dyDescent="0.35">
      <c r="A25" s="19" t="s">
        <v>464</v>
      </c>
      <c r="B25" s="19" t="s">
        <v>465</v>
      </c>
      <c r="C25" s="10">
        <v>23000</v>
      </c>
    </row>
    <row r="26" spans="1:3" x14ac:dyDescent="0.35">
      <c r="A26" s="19" t="s">
        <v>466</v>
      </c>
      <c r="B26" s="19" t="s">
        <v>467</v>
      </c>
      <c r="C26" s="10">
        <v>46000</v>
      </c>
    </row>
    <row r="27" spans="1:3" x14ac:dyDescent="0.35">
      <c r="A27" s="19" t="s">
        <v>468</v>
      </c>
      <c r="B27" s="19" t="s">
        <v>469</v>
      </c>
      <c r="C27" s="10">
        <v>100000</v>
      </c>
    </row>
    <row r="28" spans="1:3" x14ac:dyDescent="0.35">
      <c r="A28" s="19" t="s">
        <v>470</v>
      </c>
      <c r="B28" s="19" t="s">
        <v>471</v>
      </c>
      <c r="C28" s="10">
        <v>1230</v>
      </c>
    </row>
    <row r="29" spans="1:3" x14ac:dyDescent="0.35">
      <c r="A29" s="19" t="s">
        <v>472</v>
      </c>
      <c r="B29" s="19" t="s">
        <v>473</v>
      </c>
      <c r="C29" s="10">
        <v>2300</v>
      </c>
    </row>
    <row r="30" spans="1:3" x14ac:dyDescent="0.35">
      <c r="A30" s="19" t="s">
        <v>474</v>
      </c>
      <c r="B30" s="19" t="s">
        <v>475</v>
      </c>
      <c r="C30" s="10">
        <v>9200</v>
      </c>
    </row>
    <row r="31" spans="1:3" x14ac:dyDescent="0.35">
      <c r="A31" s="19" t="s">
        <v>476</v>
      </c>
      <c r="B31" s="19" t="s">
        <v>477</v>
      </c>
      <c r="C31" s="10">
        <v>8500</v>
      </c>
    </row>
    <row r="32" spans="1:3" x14ac:dyDescent="0.35">
      <c r="A32" s="19" t="s">
        <v>478</v>
      </c>
      <c r="B32" s="19" t="s">
        <v>479</v>
      </c>
      <c r="C32" s="10">
        <v>14500</v>
      </c>
    </row>
    <row r="34" spans="1:4" ht="15.5" x14ac:dyDescent="0.35">
      <c r="A34" s="30" t="s">
        <v>480</v>
      </c>
      <c r="B34" s="30"/>
      <c r="C34" s="30"/>
      <c r="D34" s="17"/>
    </row>
    <row r="35" spans="1:4" x14ac:dyDescent="0.35">
      <c r="A35" s="3" t="s">
        <v>5</v>
      </c>
      <c r="B35" s="3" t="s">
        <v>6</v>
      </c>
      <c r="C35" s="9" t="s">
        <v>7</v>
      </c>
      <c r="D35" s="9" t="s">
        <v>481</v>
      </c>
    </row>
    <row r="36" spans="1:4" x14ac:dyDescent="0.35">
      <c r="A36" s="19" t="s">
        <v>482</v>
      </c>
      <c r="B36" s="19" t="s">
        <v>483</v>
      </c>
      <c r="C36" s="10">
        <v>1</v>
      </c>
      <c r="D36" s="28" t="s">
        <v>484</v>
      </c>
    </row>
    <row r="37" spans="1:4" x14ac:dyDescent="0.35">
      <c r="A37" s="19" t="s">
        <v>485</v>
      </c>
      <c r="B37" s="19" t="s">
        <v>486</v>
      </c>
      <c r="C37" s="10">
        <v>9000</v>
      </c>
      <c r="D37" s="28" t="s">
        <v>487</v>
      </c>
    </row>
    <row r="38" spans="1:4" x14ac:dyDescent="0.35">
      <c r="A38" s="19" t="s">
        <v>488</v>
      </c>
      <c r="B38" s="19" t="s">
        <v>489</v>
      </c>
      <c r="C38" s="10">
        <v>10500</v>
      </c>
      <c r="D38" s="28" t="s">
        <v>490</v>
      </c>
    </row>
    <row r="39" spans="1:4" x14ac:dyDescent="0.35">
      <c r="A39" s="19" t="s">
        <v>491</v>
      </c>
      <c r="B39" s="19" t="s">
        <v>492</v>
      </c>
      <c r="C39" s="10">
        <v>19500</v>
      </c>
      <c r="D39" s="28" t="s">
        <v>493</v>
      </c>
    </row>
    <row r="40" spans="1:4" x14ac:dyDescent="0.35">
      <c r="A40" s="19" t="s">
        <v>494</v>
      </c>
      <c r="B40" s="19" t="s">
        <v>495</v>
      </c>
      <c r="C40" s="10">
        <v>33000</v>
      </c>
      <c r="D40" s="28" t="s">
        <v>496</v>
      </c>
    </row>
    <row r="41" spans="1:4" x14ac:dyDescent="0.35">
      <c r="A41" s="19" t="s">
        <v>497</v>
      </c>
      <c r="B41" s="19" t="s">
        <v>498</v>
      </c>
      <c r="C41" s="10">
        <v>585</v>
      </c>
      <c r="D41" s="28" t="s">
        <v>499</v>
      </c>
    </row>
    <row r="42" spans="1:4" x14ac:dyDescent="0.35">
      <c r="A42" s="19" t="s">
        <v>500</v>
      </c>
      <c r="B42" s="19" t="s">
        <v>501</v>
      </c>
      <c r="C42" s="10">
        <v>2500</v>
      </c>
      <c r="D42" s="28" t="s">
        <v>502</v>
      </c>
    </row>
    <row r="43" spans="1:4" x14ac:dyDescent="0.35">
      <c r="A43" s="19" t="s">
        <v>503</v>
      </c>
      <c r="B43" s="19" t="s">
        <v>504</v>
      </c>
      <c r="C43" s="10">
        <v>2100</v>
      </c>
      <c r="D43" s="28" t="s">
        <v>505</v>
      </c>
    </row>
    <row r="44" spans="1:4" x14ac:dyDescent="0.35">
      <c r="A44" s="19" t="s">
        <v>506</v>
      </c>
      <c r="B44" s="19" t="s">
        <v>507</v>
      </c>
      <c r="C44" s="10">
        <v>2500</v>
      </c>
      <c r="D44" s="28" t="s">
        <v>502</v>
      </c>
    </row>
    <row r="45" spans="1:4" x14ac:dyDescent="0.35">
      <c r="A45" s="19" t="s">
        <v>508</v>
      </c>
      <c r="B45" s="19" t="s">
        <v>509</v>
      </c>
      <c r="C45" s="10">
        <v>2500</v>
      </c>
      <c r="D45" s="28" t="s">
        <v>502</v>
      </c>
    </row>
    <row r="46" spans="1:4" x14ac:dyDescent="0.35">
      <c r="A46" s="19" t="s">
        <v>510</v>
      </c>
      <c r="B46" s="19" t="s">
        <v>511</v>
      </c>
      <c r="C46" s="10">
        <v>1750</v>
      </c>
      <c r="D46" s="28" t="s">
        <v>512</v>
      </c>
    </row>
    <row r="47" spans="1:4" x14ac:dyDescent="0.35">
      <c r="A47" s="19" t="s">
        <v>513</v>
      </c>
      <c r="B47" s="19" t="s">
        <v>514</v>
      </c>
      <c r="C47" s="10">
        <v>2500</v>
      </c>
      <c r="D47" s="28" t="s">
        <v>502</v>
      </c>
    </row>
    <row r="48" spans="1:4" x14ac:dyDescent="0.35">
      <c r="A48" s="19" t="s">
        <v>515</v>
      </c>
      <c r="B48" s="19" t="s">
        <v>516</v>
      </c>
      <c r="C48" s="10">
        <v>1750</v>
      </c>
      <c r="D48" s="28" t="s">
        <v>512</v>
      </c>
    </row>
    <row r="49" spans="1:4" x14ac:dyDescent="0.35">
      <c r="A49" s="19" t="s">
        <v>517</v>
      </c>
      <c r="B49" s="19" t="s">
        <v>518</v>
      </c>
      <c r="C49" s="10">
        <v>2500</v>
      </c>
      <c r="D49" s="28" t="s">
        <v>502</v>
      </c>
    </row>
    <row r="50" spans="1:4" x14ac:dyDescent="0.35">
      <c r="A50" s="19" t="s">
        <v>519</v>
      </c>
      <c r="B50" s="19" t="s">
        <v>520</v>
      </c>
      <c r="C50" s="10">
        <v>2100</v>
      </c>
      <c r="D50" s="28" t="s">
        <v>505</v>
      </c>
    </row>
    <row r="51" spans="1:4" x14ac:dyDescent="0.35">
      <c r="A51" s="19" t="s">
        <v>521</v>
      </c>
      <c r="B51" s="19" t="s">
        <v>522</v>
      </c>
      <c r="C51" s="10">
        <v>500</v>
      </c>
      <c r="D51" s="28" t="s">
        <v>523</v>
      </c>
    </row>
    <row r="52" spans="1:4" x14ac:dyDescent="0.35">
      <c r="A52" s="19" t="s">
        <v>524</v>
      </c>
      <c r="B52" s="19" t="s">
        <v>525</v>
      </c>
      <c r="C52" s="10">
        <v>1500</v>
      </c>
      <c r="D52" s="28" t="s">
        <v>526</v>
      </c>
    </row>
    <row r="53" spans="1:4" x14ac:dyDescent="0.35">
      <c r="A53" s="19" t="s">
        <v>527</v>
      </c>
      <c r="B53" s="19" t="s">
        <v>528</v>
      </c>
      <c r="C53" s="10">
        <v>1000</v>
      </c>
      <c r="D53" s="28" t="s">
        <v>529</v>
      </c>
    </row>
    <row r="54" spans="1:4" x14ac:dyDescent="0.35">
      <c r="A54" s="19" t="s">
        <v>530</v>
      </c>
      <c r="B54" s="19" t="s">
        <v>531</v>
      </c>
      <c r="C54" s="10">
        <v>1500</v>
      </c>
      <c r="D54" s="28" t="s">
        <v>526</v>
      </c>
    </row>
    <row r="55" spans="1:4" x14ac:dyDescent="0.35">
      <c r="A55" s="19" t="s">
        <v>532</v>
      </c>
      <c r="B55" s="19" t="s">
        <v>533</v>
      </c>
      <c r="C55" s="10">
        <v>750</v>
      </c>
      <c r="D55" s="28" t="s">
        <v>534</v>
      </c>
    </row>
    <row r="56" spans="1:4" x14ac:dyDescent="0.35">
      <c r="A56" s="19" t="s">
        <v>535</v>
      </c>
      <c r="B56" s="19" t="s">
        <v>536</v>
      </c>
      <c r="C56" s="10">
        <v>1500</v>
      </c>
      <c r="D56" s="28" t="s">
        <v>526</v>
      </c>
    </row>
    <row r="57" spans="1:4" x14ac:dyDescent="0.35">
      <c r="A57" s="19" t="s">
        <v>537</v>
      </c>
      <c r="B57" s="19" t="s">
        <v>538</v>
      </c>
      <c r="C57" s="10">
        <v>750</v>
      </c>
      <c r="D57" s="28" t="s">
        <v>534</v>
      </c>
    </row>
    <row r="58" spans="1:4" x14ac:dyDescent="0.35">
      <c r="A58" s="19" t="s">
        <v>539</v>
      </c>
      <c r="B58" s="19" t="s">
        <v>540</v>
      </c>
      <c r="C58" s="10">
        <v>1500</v>
      </c>
      <c r="D58" s="28" t="s">
        <v>526</v>
      </c>
    </row>
    <row r="59" spans="1:4" x14ac:dyDescent="0.35">
      <c r="A59" s="19" t="s">
        <v>541</v>
      </c>
      <c r="B59" s="19" t="s">
        <v>542</v>
      </c>
      <c r="C59" s="10">
        <v>1000</v>
      </c>
      <c r="D59" s="28" t="s">
        <v>529</v>
      </c>
    </row>
    <row r="60" spans="1:4" x14ac:dyDescent="0.35">
      <c r="A60" s="19" t="s">
        <v>543</v>
      </c>
      <c r="B60" s="19" t="s">
        <v>544</v>
      </c>
      <c r="C60" s="10">
        <v>500</v>
      </c>
      <c r="D60" s="28" t="s">
        <v>523</v>
      </c>
    </row>
    <row r="61" spans="1:4" x14ac:dyDescent="0.35">
      <c r="A61" s="19" t="s">
        <v>545</v>
      </c>
      <c r="B61" s="19" t="s">
        <v>546</v>
      </c>
      <c r="C61" s="10">
        <v>3150</v>
      </c>
      <c r="D61" s="28" t="s">
        <v>547</v>
      </c>
    </row>
    <row r="62" spans="1:4" x14ac:dyDescent="0.35">
      <c r="A62" s="19" t="s">
        <v>548</v>
      </c>
      <c r="B62" s="19" t="s">
        <v>549</v>
      </c>
      <c r="C62" s="10">
        <v>9500</v>
      </c>
      <c r="D62" s="28" t="s">
        <v>550</v>
      </c>
    </row>
    <row r="63" spans="1:4" x14ac:dyDescent="0.35">
      <c r="A63" s="19" t="s">
        <v>551</v>
      </c>
      <c r="B63" s="19" t="s">
        <v>552</v>
      </c>
      <c r="C63" s="10">
        <v>7400</v>
      </c>
      <c r="D63" s="28" t="s">
        <v>553</v>
      </c>
    </row>
    <row r="64" spans="1:4" x14ac:dyDescent="0.35">
      <c r="A64" s="19" t="s">
        <v>554</v>
      </c>
      <c r="B64" s="19" t="s">
        <v>555</v>
      </c>
      <c r="C64" s="10">
        <v>9500</v>
      </c>
      <c r="D64" s="28" t="s">
        <v>550</v>
      </c>
    </row>
    <row r="65" spans="1:4" x14ac:dyDescent="0.35">
      <c r="A65" s="19" t="s">
        <v>556</v>
      </c>
      <c r="B65" s="19" t="s">
        <v>557</v>
      </c>
      <c r="C65" s="10">
        <v>9500</v>
      </c>
      <c r="D65" s="28" t="s">
        <v>550</v>
      </c>
    </row>
    <row r="66" spans="1:4" x14ac:dyDescent="0.35">
      <c r="A66" s="19" t="s">
        <v>558</v>
      </c>
      <c r="B66" s="19" t="s">
        <v>559</v>
      </c>
      <c r="C66" s="10">
        <v>6700</v>
      </c>
      <c r="D66" s="28" t="s">
        <v>560</v>
      </c>
    </row>
    <row r="67" spans="1:4" x14ac:dyDescent="0.35">
      <c r="A67" s="19" t="s">
        <v>561</v>
      </c>
      <c r="B67" s="19" t="s">
        <v>562</v>
      </c>
      <c r="C67" s="10">
        <v>9500</v>
      </c>
      <c r="D67" s="28" t="s">
        <v>550</v>
      </c>
    </row>
    <row r="68" spans="1:4" x14ac:dyDescent="0.35">
      <c r="A68" s="19" t="s">
        <v>563</v>
      </c>
      <c r="B68" s="19" t="s">
        <v>564</v>
      </c>
      <c r="C68" s="10">
        <v>6700</v>
      </c>
      <c r="D68" s="28" t="s">
        <v>560</v>
      </c>
    </row>
    <row r="69" spans="1:4" x14ac:dyDescent="0.35">
      <c r="A69" s="19" t="s">
        <v>565</v>
      </c>
      <c r="B69" s="19" t="s">
        <v>566</v>
      </c>
      <c r="C69" s="10">
        <v>9500</v>
      </c>
      <c r="D69" s="28" t="s">
        <v>550</v>
      </c>
    </row>
    <row r="70" spans="1:4" x14ac:dyDescent="0.35">
      <c r="A70" s="19" t="s">
        <v>567</v>
      </c>
      <c r="B70" s="19" t="s">
        <v>568</v>
      </c>
      <c r="C70" s="10">
        <v>7400</v>
      </c>
      <c r="D70" s="28" t="s">
        <v>553</v>
      </c>
    </row>
    <row r="71" spans="1:4" x14ac:dyDescent="0.35">
      <c r="A71" s="19" t="s">
        <v>569</v>
      </c>
      <c r="B71" s="19" t="s">
        <v>570</v>
      </c>
      <c r="C71" s="10">
        <v>6000</v>
      </c>
      <c r="D71" s="28" t="s">
        <v>571</v>
      </c>
    </row>
    <row r="72" spans="1:4" x14ac:dyDescent="0.35">
      <c r="A72" s="19" t="s">
        <v>572</v>
      </c>
      <c r="B72" s="19" t="s">
        <v>573</v>
      </c>
      <c r="C72" s="10">
        <v>1500</v>
      </c>
      <c r="D72" s="28" t="s">
        <v>526</v>
      </c>
    </row>
    <row r="73" spans="1:4" x14ac:dyDescent="0.35">
      <c r="A73" s="19" t="s">
        <v>574</v>
      </c>
      <c r="B73" s="19" t="s">
        <v>575</v>
      </c>
      <c r="C73" s="10">
        <v>1150</v>
      </c>
      <c r="D73" s="28" t="s">
        <v>576</v>
      </c>
    </row>
    <row r="74" spans="1:4" x14ac:dyDescent="0.35">
      <c r="A74" s="19" t="s">
        <v>577</v>
      </c>
      <c r="B74" s="19" t="s">
        <v>578</v>
      </c>
      <c r="C74" s="10">
        <v>1500</v>
      </c>
      <c r="D74" s="28" t="s">
        <v>526</v>
      </c>
    </row>
    <row r="75" spans="1:4" x14ac:dyDescent="0.35">
      <c r="A75" s="19" t="s">
        <v>579</v>
      </c>
      <c r="B75" s="19" t="s">
        <v>580</v>
      </c>
      <c r="C75" s="10">
        <v>1500</v>
      </c>
      <c r="D75" s="28" t="s">
        <v>526</v>
      </c>
    </row>
    <row r="76" spans="1:4" x14ac:dyDescent="0.35">
      <c r="A76" s="19" t="s">
        <v>581</v>
      </c>
      <c r="B76" s="19" t="s">
        <v>582</v>
      </c>
      <c r="C76" s="10">
        <v>1000</v>
      </c>
      <c r="D76" s="28" t="s">
        <v>529</v>
      </c>
    </row>
    <row r="77" spans="1:4" x14ac:dyDescent="0.35">
      <c r="A77" s="19" t="s">
        <v>583</v>
      </c>
      <c r="B77" s="19" t="s">
        <v>584</v>
      </c>
      <c r="C77" s="10">
        <v>1500</v>
      </c>
      <c r="D77" s="28" t="s">
        <v>526</v>
      </c>
    </row>
    <row r="78" spans="1:4" x14ac:dyDescent="0.35">
      <c r="A78" s="19" t="s">
        <v>585</v>
      </c>
      <c r="B78" s="19" t="s">
        <v>586</v>
      </c>
      <c r="C78" s="10">
        <v>1000</v>
      </c>
      <c r="D78" s="28" t="s">
        <v>529</v>
      </c>
    </row>
    <row r="79" spans="1:4" x14ac:dyDescent="0.35">
      <c r="A79" s="19" t="s">
        <v>587</v>
      </c>
      <c r="B79" s="19" t="s">
        <v>588</v>
      </c>
      <c r="C79" s="10">
        <v>1500</v>
      </c>
      <c r="D79" s="28" t="s">
        <v>526</v>
      </c>
    </row>
    <row r="80" spans="1:4" x14ac:dyDescent="0.35">
      <c r="A80" s="19" t="s">
        <v>589</v>
      </c>
      <c r="B80" s="19" t="s">
        <v>590</v>
      </c>
      <c r="C80" s="10">
        <v>1150</v>
      </c>
      <c r="D80" s="28" t="s">
        <v>576</v>
      </c>
    </row>
    <row r="81" spans="1:4" x14ac:dyDescent="0.35">
      <c r="A81" s="19" t="s">
        <v>591</v>
      </c>
      <c r="B81" s="19" t="s">
        <v>592</v>
      </c>
      <c r="C81" s="10">
        <v>700</v>
      </c>
      <c r="D81" s="28" t="s">
        <v>593</v>
      </c>
    </row>
    <row r="82" spans="1:4" x14ac:dyDescent="0.35">
      <c r="A82" s="19" t="s">
        <v>594</v>
      </c>
      <c r="B82" s="19" t="s">
        <v>595</v>
      </c>
      <c r="C82" s="10">
        <v>400</v>
      </c>
      <c r="D82" s="28" t="s">
        <v>596</v>
      </c>
    </row>
    <row r="83" spans="1:4" x14ac:dyDescent="0.35">
      <c r="A83" s="19" t="s">
        <v>597</v>
      </c>
      <c r="B83" s="19" t="s">
        <v>598</v>
      </c>
      <c r="C83" s="10">
        <v>400</v>
      </c>
      <c r="D83" s="28" t="s">
        <v>596</v>
      </c>
    </row>
    <row r="84" spans="1:4" x14ac:dyDescent="0.35">
      <c r="A84" s="19" t="s">
        <v>599</v>
      </c>
      <c r="B84" s="19" t="s">
        <v>600</v>
      </c>
      <c r="C84" s="10">
        <v>200</v>
      </c>
      <c r="D84" s="28" t="s">
        <v>601</v>
      </c>
    </row>
    <row r="85" spans="1:4" x14ac:dyDescent="0.35">
      <c r="A85" s="19" t="s">
        <v>602</v>
      </c>
      <c r="B85" s="19" t="s">
        <v>603</v>
      </c>
      <c r="C85" s="10">
        <v>200</v>
      </c>
      <c r="D85" s="28" t="s">
        <v>601</v>
      </c>
    </row>
    <row r="86" spans="1:4" x14ac:dyDescent="0.35">
      <c r="A86" s="19" t="s">
        <v>604</v>
      </c>
      <c r="B86" s="19" t="s">
        <v>605</v>
      </c>
      <c r="C86" s="10">
        <v>200</v>
      </c>
      <c r="D86" s="28" t="s">
        <v>601</v>
      </c>
    </row>
    <row r="87" spans="1:4" x14ac:dyDescent="0.35">
      <c r="A87" s="19" t="s">
        <v>606</v>
      </c>
      <c r="B87" s="19" t="s">
        <v>607</v>
      </c>
      <c r="C87" s="10">
        <v>200</v>
      </c>
      <c r="D87" s="28" t="s">
        <v>601</v>
      </c>
    </row>
    <row r="88" spans="1:4" x14ac:dyDescent="0.35">
      <c r="A88" s="19" t="s">
        <v>608</v>
      </c>
      <c r="B88" s="19" t="s">
        <v>609</v>
      </c>
      <c r="C88" s="10">
        <v>200</v>
      </c>
      <c r="D88" s="28" t="s">
        <v>601</v>
      </c>
    </row>
    <row r="89" spans="1:4" x14ac:dyDescent="0.35">
      <c r="A89" s="19" t="s">
        <v>610</v>
      </c>
      <c r="B89" s="19" t="s">
        <v>611</v>
      </c>
      <c r="C89" s="10">
        <v>2000</v>
      </c>
      <c r="D89" s="28" t="s">
        <v>612</v>
      </c>
    </row>
    <row r="90" spans="1:4" x14ac:dyDescent="0.35">
      <c r="A90" s="19" t="s">
        <v>613</v>
      </c>
      <c r="B90" s="19" t="s">
        <v>614</v>
      </c>
      <c r="C90" s="10">
        <v>6000</v>
      </c>
      <c r="D90" s="28" t="s">
        <v>571</v>
      </c>
    </row>
    <row r="91" spans="1:4" x14ac:dyDescent="0.35">
      <c r="A91" s="19" t="s">
        <v>615</v>
      </c>
      <c r="B91" s="19" t="s">
        <v>616</v>
      </c>
      <c r="C91" s="10">
        <v>4000</v>
      </c>
      <c r="D91" s="28" t="s">
        <v>617</v>
      </c>
    </row>
    <row r="92" spans="1:4" x14ac:dyDescent="0.35">
      <c r="A92" s="19" t="s">
        <v>618</v>
      </c>
      <c r="B92" s="19" t="s">
        <v>619</v>
      </c>
      <c r="C92" s="10">
        <v>6000</v>
      </c>
      <c r="D92" s="28" t="s">
        <v>571</v>
      </c>
    </row>
    <row r="93" spans="1:4" x14ac:dyDescent="0.35">
      <c r="A93" s="19" t="s">
        <v>620</v>
      </c>
      <c r="B93" s="19" t="s">
        <v>621</v>
      </c>
      <c r="C93" s="10">
        <v>3000</v>
      </c>
      <c r="D93" s="28" t="s">
        <v>622</v>
      </c>
    </row>
    <row r="94" spans="1:4" x14ac:dyDescent="0.35">
      <c r="A94" s="19" t="s">
        <v>623</v>
      </c>
      <c r="B94" s="19" t="s">
        <v>624</v>
      </c>
      <c r="C94" s="10">
        <v>3000</v>
      </c>
      <c r="D94" s="28" t="s">
        <v>622</v>
      </c>
    </row>
    <row r="95" spans="1:4" x14ac:dyDescent="0.35">
      <c r="A95" s="19" t="s">
        <v>625</v>
      </c>
      <c r="B95" s="19" t="s">
        <v>626</v>
      </c>
      <c r="C95" s="10">
        <v>4000</v>
      </c>
      <c r="D95" s="28" t="s">
        <v>617</v>
      </c>
    </row>
    <row r="96" spans="1:4" x14ac:dyDescent="0.35">
      <c r="A96" s="19" t="s">
        <v>627</v>
      </c>
      <c r="B96" s="19" t="s">
        <v>628</v>
      </c>
      <c r="C96" s="10">
        <v>2000</v>
      </c>
      <c r="D96" s="28" t="s">
        <v>612</v>
      </c>
    </row>
    <row r="98" spans="1:3" ht="15.5" x14ac:dyDescent="0.35">
      <c r="A98" s="30" t="s">
        <v>31</v>
      </c>
      <c r="B98" s="30"/>
      <c r="C98" s="30"/>
    </row>
    <row r="99" spans="1:3" x14ac:dyDescent="0.35">
      <c r="A99" s="3" t="s">
        <v>5</v>
      </c>
      <c r="B99" s="3" t="s">
        <v>6</v>
      </c>
      <c r="C99" s="9" t="s">
        <v>7</v>
      </c>
    </row>
    <row r="100" spans="1:3" x14ac:dyDescent="0.35">
      <c r="A100" s="19" t="s">
        <v>629</v>
      </c>
      <c r="B100" s="19" t="s">
        <v>630</v>
      </c>
      <c r="C100" s="10">
        <v>24000</v>
      </c>
    </row>
    <row r="101" spans="1:3" x14ac:dyDescent="0.35">
      <c r="A101" s="19" t="s">
        <v>631</v>
      </c>
      <c r="B101" s="19" t="s">
        <v>632</v>
      </c>
      <c r="C101" s="10">
        <v>30000</v>
      </c>
    </row>
    <row r="102" spans="1:3" x14ac:dyDescent="0.35">
      <c r="A102" s="19" t="s">
        <v>633</v>
      </c>
      <c r="B102" s="19" t="s">
        <v>634</v>
      </c>
      <c r="C102" s="10">
        <v>50000</v>
      </c>
    </row>
  </sheetData>
  <mergeCells count="4">
    <mergeCell ref="A7:C7"/>
    <mergeCell ref="A34:C34"/>
    <mergeCell ref="A98:C98"/>
    <mergeCell ref="C2:D2"/>
  </mergeCells>
  <pageMargins left="0.7" right="0.7" top="0.75" bottom="0.75" header="0.3" footer="0.3"/>
  <pageSetup scale="69" fitToHeight="0" orientation="portrait" r:id="rId1"/>
  <headerFooter>
    <oddHeader>&amp;LAlgoSec Price List&amp;Rwww.algosec.com</oddHeader>
    <oddFooter>&amp;C&amp;12&amp;P</oddFooter>
  </headerFooter>
  <customProperties>
    <customPr name="%locator_row%" r:id="rId2"/>
    <customPr name="%startcell%" r:id="rId3"/>
  </customPropertie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"/>
  <sheetViews>
    <sheetView workbookViewId="0">
      <selection activeCell="B14" sqref="B14"/>
    </sheetView>
  </sheetViews>
  <sheetFormatPr defaultRowHeight="14.5" x14ac:dyDescent="0.35"/>
  <cols>
    <col min="1" max="1" width="22.26953125" customWidth="1"/>
    <col min="2" max="2" width="11.26953125" customWidth="1"/>
    <col min="3" max="3" width="11" bestFit="1" customWidth="1"/>
  </cols>
  <sheetData>
    <row r="1" spans="1:3" x14ac:dyDescent="0.35">
      <c r="B1" t="s">
        <v>635</v>
      </c>
      <c r="C1" t="s">
        <v>636</v>
      </c>
    </row>
    <row r="2" spans="1:3" x14ac:dyDescent="0.35">
      <c r="A2" t="s">
        <v>23</v>
      </c>
      <c r="B2" s="5">
        <v>0.2</v>
      </c>
      <c r="C2" s="5">
        <f>B2*3*0.9</f>
        <v>0.54000000000000015</v>
      </c>
    </row>
    <row r="3" spans="1:3" x14ac:dyDescent="0.35">
      <c r="A3" t="s">
        <v>637</v>
      </c>
      <c r="B3" s="5">
        <v>0.3</v>
      </c>
      <c r="C3" s="5">
        <f>B3*3*0.9</f>
        <v>0.80999999999999994</v>
      </c>
    </row>
    <row r="4" spans="1:3" x14ac:dyDescent="0.35">
      <c r="A4" t="s">
        <v>26</v>
      </c>
      <c r="B4" s="5">
        <v>0.4</v>
      </c>
      <c r="C4" s="5">
        <f>B4*3*0.9</f>
        <v>1.0800000000000003</v>
      </c>
    </row>
    <row r="5" spans="1:3" x14ac:dyDescent="0.35">
      <c r="B5" s="5"/>
    </row>
    <row r="6" spans="1:3" x14ac:dyDescent="0.35">
      <c r="A6" t="s">
        <v>638</v>
      </c>
    </row>
    <row r="7" spans="1:3" x14ac:dyDescent="0.35">
      <c r="A7" t="s">
        <v>639</v>
      </c>
      <c r="B7" s="6">
        <v>1.35</v>
      </c>
    </row>
    <row r="8" spans="1:3" x14ac:dyDescent="0.35">
      <c r="A8" t="s">
        <v>640</v>
      </c>
      <c r="B8" s="6">
        <v>0.75</v>
      </c>
    </row>
    <row r="9" spans="1:3" x14ac:dyDescent="0.35">
      <c r="A9" t="s">
        <v>641</v>
      </c>
      <c r="B9" s="6">
        <v>0.6</v>
      </c>
    </row>
    <row r="10" spans="1:3" x14ac:dyDescent="0.35">
      <c r="A10" t="s">
        <v>642</v>
      </c>
      <c r="B10" s="6">
        <v>0.5</v>
      </c>
    </row>
    <row r="11" spans="1:3" x14ac:dyDescent="0.35">
      <c r="A11" t="s">
        <v>643</v>
      </c>
      <c r="B11" s="6">
        <f>1/3</f>
        <v>0.33333333333333331</v>
      </c>
    </row>
    <row r="12" spans="1:3" x14ac:dyDescent="0.35">
      <c r="A12" t="s">
        <v>644</v>
      </c>
      <c r="B12" s="6">
        <v>0.2</v>
      </c>
    </row>
    <row r="13" spans="1:3" x14ac:dyDescent="0.35">
      <c r="A13" t="s">
        <v>645</v>
      </c>
      <c r="B13" s="6">
        <v>0.3</v>
      </c>
    </row>
    <row r="14" spans="1:3" x14ac:dyDescent="0.35">
      <c r="B14" s="6"/>
    </row>
    <row r="15" spans="1:3" x14ac:dyDescent="0.35">
      <c r="B15" t="s">
        <v>646</v>
      </c>
      <c r="C15" t="s">
        <v>647</v>
      </c>
    </row>
    <row r="16" spans="1:3" x14ac:dyDescent="0.35">
      <c r="A16" t="s">
        <v>648</v>
      </c>
      <c r="B16" s="5">
        <v>0.12</v>
      </c>
      <c r="C16" s="5">
        <v>0.22</v>
      </c>
    </row>
    <row r="17" spans="1:3" x14ac:dyDescent="0.35">
      <c r="A17" t="s">
        <v>649</v>
      </c>
      <c r="B17" s="5">
        <v>0.1</v>
      </c>
      <c r="C17" s="5">
        <v>0.18</v>
      </c>
    </row>
    <row r="19" spans="1:3" x14ac:dyDescent="0.35">
      <c r="A19" t="s">
        <v>650</v>
      </c>
      <c r="B19">
        <v>0.4</v>
      </c>
    </row>
    <row r="21" spans="1:3" x14ac:dyDescent="0.35">
      <c r="A21" t="s">
        <v>651</v>
      </c>
      <c r="B21" s="5">
        <v>0.2</v>
      </c>
    </row>
  </sheetData>
  <pageMargins left="0.7" right="0.7" top="0.75" bottom="0.75" header="0.3" footer="0.3"/>
  <pageSetup scale="92" orientation="portrait" r:id="rId1"/>
  <headerFooter>
    <oddFooter>&amp;C&amp;12&amp;P</oddFooter>
  </headerFooter>
  <customProperties>
    <customPr name="%startcell%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FA18B49EE8D4CAECD4F9D8D913857" ma:contentTypeVersion="17" ma:contentTypeDescription="Create a new document." ma:contentTypeScope="" ma:versionID="9a0112038d557e98b516c81853fedb9f">
  <xsd:schema xmlns:xsd="http://www.w3.org/2001/XMLSchema" xmlns:xs="http://www.w3.org/2001/XMLSchema" xmlns:p="http://schemas.microsoft.com/office/2006/metadata/properties" xmlns:ns2="d58a82f0-6c44-4abb-8db8-20e7b18280f9" xmlns:ns3="6816a1ec-6403-4f68-a6af-a3cbe6afb28c" targetNamespace="http://schemas.microsoft.com/office/2006/metadata/properties" ma:root="true" ma:fieldsID="fc7d0a3c2eff12002ea62df67a01013c" ns2:_="" ns3:_="">
    <xsd:import namespace="d58a82f0-6c44-4abb-8db8-20e7b18280f9"/>
    <xsd:import namespace="6816a1ec-6403-4f68-a6af-a3cbe6afb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Use_x0020_Case" minOccurs="0"/>
                <xsd:element ref="ns2:Competition" minOccurs="0"/>
                <xsd:element ref="ns2:MediaServiceOCR" minOccurs="0"/>
                <xsd:element ref="ns3:SharedWithUsers" minOccurs="0"/>
                <xsd:element ref="ns3:SharedWithDetails" minOccurs="0"/>
                <xsd:element ref="ns2:Date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a82f0-6c44-4abb-8db8-20e7b1828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Use_x0020_Case" ma:index="12" nillable="true" ma:displayName="Use Case" ma:format="Dropdown" ma:internalName="Use_x0020_C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goSec Security Management Solution"/>
                    <xsd:enumeration value="Change Automation"/>
                    <xsd:enumeration value="Micro-Segmentation"/>
                    <xsd:enumeration value="Cloud"/>
                    <xsd:enumeration value="Vulnerabilities"/>
                    <xsd:enumeration value="Reduce Risk"/>
                    <xsd:enumeration value="Compliance"/>
                    <xsd:enumeration value="Single Pane of Glass"/>
                    <xsd:enumeration value="Finance Vertical"/>
                    <xsd:enumeration value="Rule recertification"/>
                    <xsd:enumeration value="DevOps"/>
                    <xsd:enumeration value="Cisco"/>
                    <xsd:enumeration value="SKO2021"/>
                    <xsd:enumeration value="SKO2022"/>
                  </xsd:restriction>
                </xsd:simpleType>
              </xsd:element>
            </xsd:sequence>
          </xsd:extension>
        </xsd:complexContent>
      </xsd:complexType>
    </xsd:element>
    <xsd:element name="Competition" ma:index="13" nillable="true" ma:displayName="Competition" ma:default="0" ma:indexed="true" ma:internalName="Competition">
      <xsd:simpleType>
        <xsd:restriction base="dms:Boolean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Date" ma:index="17" nillable="true" ma:displayName="Date" ma:format="DateOnly" ma:internalName="Date">
      <xsd:simpleType>
        <xsd:restriction base="dms:DateTim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6a1ec-6403-4f68-a6af-a3cbe6afb28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d58a82f0-6c44-4abb-8db8-20e7b18280f9" xsi:nil="true"/>
    <Use_x0020_Case xmlns="d58a82f0-6c44-4abb-8db8-20e7b18280f9" xsi:nil="true"/>
    <Competition xmlns="d58a82f0-6c44-4abb-8db8-20e7b18280f9">false</Competition>
    <SharedWithUsers xmlns="6816a1ec-6403-4f68-a6af-a3cbe6afb28c">
      <UserInfo>
        <DisplayName>Zach Hearon</DisplayName>
        <AccountId>1291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6B12B0F-CC6C-4A67-A673-5A4B3DB1E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8a82f0-6c44-4abb-8db8-20e7b18280f9"/>
    <ds:schemaRef ds:uri="6816a1ec-6403-4f68-a6af-a3cbe6afb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2C9B22-E22B-4DB6-879D-E30587C623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EFBEE-229F-4F5D-9CDB-A68DFDD23E63}">
  <ds:schemaRefs>
    <ds:schemaRef ds:uri="http://schemas.microsoft.com/office/2006/metadata/properties"/>
    <ds:schemaRef ds:uri="d58a82f0-6c44-4abb-8db8-20e7b18280f9"/>
    <ds:schemaRef ds:uri="http://schemas.microsoft.com/office/2006/documentManagement/types"/>
    <ds:schemaRef ds:uri="http://schemas.microsoft.com/office/infopath/2007/PartnerControls"/>
    <ds:schemaRef ds:uri="6816a1ec-6403-4f68-a6af-a3cbe6afb28c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Appliances</vt:lpstr>
      <vt:lpstr>Cloud</vt:lpstr>
      <vt:lpstr>AppViz &amp; AppChange</vt:lpstr>
      <vt:lpstr>Subscription Preferred</vt:lpstr>
      <vt:lpstr>Subscription SMB</vt:lpstr>
      <vt:lpstr>Subscription Premium</vt:lpstr>
      <vt:lpstr>PS, Training, Consulting</vt:lpstr>
      <vt:lpstr>Variables</vt:lpstr>
      <vt:lpstr>'AppViz &amp; AppChange'!Locator</vt:lpstr>
      <vt:lpstr>Locator</vt:lpstr>
      <vt:lpstr>Appliances!Print_Area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Nimmy Reichenberg</dc:creator>
  <cp:keywords/>
  <dc:description/>
  <cp:lastModifiedBy>Hanna Cohen</cp:lastModifiedBy>
  <cp:revision/>
  <dcterms:created xsi:type="dcterms:W3CDTF">2012-07-27T19:45:44Z</dcterms:created>
  <dcterms:modified xsi:type="dcterms:W3CDTF">2023-02-16T16:17:28Z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0x01010003EFA18B49EE8D4CAECD4F9D8D913857</vt:lpwstr>
  </property>
</Properties>
</file>